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Financial Transparency-Website\"/>
    </mc:Choice>
  </mc:AlternateContent>
  <xr:revisionPtr revIDLastSave="0" documentId="13_ncr:9_{87999C66-F12B-4883-8C15-5E165AAFAFD8}" xr6:coauthVersionLast="47" xr6:coauthVersionMax="47" xr10:uidLastSave="{00000000-0000-0000-0000-000000000000}"/>
  <bookViews>
    <workbookView xWindow="-120" yWindow="-120" windowWidth="29040" windowHeight="15720" xr2:uid="{B09FFC22-74C4-44AB-9133-778FBB2B78C7}"/>
  </bookViews>
  <sheets>
    <sheet name="AP-CHK-RPT-20250930" sheetId="1" r:id="rId1"/>
  </sheets>
  <calcPr calcId="0"/>
</workbook>
</file>

<file path=xl/calcChain.xml><?xml version="1.0" encoding="utf-8"?>
<calcChain xmlns="http://schemas.openxmlformats.org/spreadsheetml/2006/main">
  <c r="A438" i="1" l="1"/>
  <c r="A1726" i="1"/>
  <c r="A2099" i="1"/>
  <c r="A1509" i="1"/>
  <c r="A1022" i="1"/>
  <c r="A2100" i="1"/>
  <c r="A171" i="1"/>
  <c r="A172" i="1"/>
  <c r="A17" i="1"/>
  <c r="A18" i="1"/>
  <c r="A26" i="1"/>
  <c r="A19" i="1"/>
  <c r="A20" i="1"/>
  <c r="A21" i="1"/>
  <c r="A22" i="1"/>
  <c r="A23" i="1"/>
  <c r="A24" i="1"/>
  <c r="A13" i="1"/>
  <c r="A25" i="1"/>
  <c r="A27" i="1"/>
  <c r="A29" i="1"/>
  <c r="A14" i="1"/>
  <c r="A31" i="1"/>
  <c r="A30" i="1"/>
  <c r="A174" i="1"/>
  <c r="A175" i="1"/>
  <c r="A185" i="1"/>
  <c r="A176" i="1"/>
  <c r="A177" i="1"/>
  <c r="A178" i="1"/>
  <c r="A179" i="1"/>
  <c r="A180" i="1"/>
  <c r="A181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186" i="1"/>
  <c r="A203" i="1"/>
  <c r="A204" i="1"/>
  <c r="A311" i="1"/>
  <c r="A312" i="1"/>
  <c r="A313" i="1"/>
  <c r="A314" i="1"/>
  <c r="A319" i="1"/>
  <c r="A315" i="1"/>
  <c r="A316" i="1"/>
  <c r="A317" i="1"/>
  <c r="A318" i="1"/>
  <c r="A28" i="1"/>
  <c r="A15" i="1"/>
  <c r="A173" i="1"/>
  <c r="A187" i="1"/>
  <c r="A182" i="1"/>
  <c r="A183" i="1"/>
  <c r="A184" i="1"/>
  <c r="A188" i="1"/>
  <c r="A326" i="1"/>
  <c r="A429" i="1"/>
  <c r="A430" i="1"/>
  <c r="A431" i="1"/>
  <c r="A432" i="1"/>
  <c r="A437" i="1"/>
  <c r="A433" i="1"/>
  <c r="A428" i="1"/>
  <c r="A434" i="1"/>
  <c r="A435" i="1"/>
  <c r="A436" i="1"/>
  <c r="A324" i="1"/>
  <c r="A320" i="1"/>
  <c r="A16" i="1"/>
  <c r="A426" i="1"/>
  <c r="A427" i="1"/>
  <c r="A321" i="1"/>
  <c r="A322" i="1"/>
  <c r="A439" i="1"/>
  <c r="A440" i="1"/>
  <c r="A310" i="1"/>
  <c r="A323" i="1"/>
  <c r="A542" i="1"/>
  <c r="A543" i="1"/>
  <c r="A544" i="1"/>
  <c r="A545" i="1"/>
  <c r="A546" i="1"/>
  <c r="A547" i="1"/>
  <c r="A548" i="1"/>
  <c r="A325" i="1"/>
  <c r="A539" i="1"/>
  <c r="A441" i="1"/>
  <c r="A554" i="1"/>
  <c r="A551" i="1"/>
  <c r="A553" i="1"/>
  <c r="A665" i="1"/>
  <c r="A549" i="1"/>
  <c r="A550" i="1"/>
  <c r="A677" i="1"/>
  <c r="A668" i="1"/>
  <c r="A667" i="1"/>
  <c r="A669" i="1"/>
  <c r="A676" i="1"/>
  <c r="A670" i="1"/>
  <c r="A671" i="1"/>
  <c r="A672" i="1"/>
  <c r="A673" i="1"/>
  <c r="A674" i="1"/>
  <c r="A675" i="1"/>
  <c r="A552" i="1"/>
  <c r="A799" i="1"/>
  <c r="A800" i="1"/>
  <c r="A807" i="1"/>
  <c r="A801" i="1"/>
  <c r="A802" i="1"/>
  <c r="A803" i="1"/>
  <c r="A804" i="1"/>
  <c r="A805" i="1"/>
  <c r="A806" i="1"/>
  <c r="A808" i="1"/>
  <c r="A798" i="1"/>
  <c r="A678" i="1"/>
  <c r="A809" i="1"/>
  <c r="A810" i="1"/>
  <c r="A1006" i="1"/>
  <c r="A895" i="1"/>
  <c r="A811" i="1"/>
  <c r="A897" i="1"/>
  <c r="A812" i="1"/>
  <c r="A1007" i="1"/>
  <c r="A666" i="1"/>
  <c r="A1008" i="1"/>
  <c r="A1010" i="1"/>
  <c r="A1011" i="1"/>
  <c r="A1012" i="1"/>
  <c r="A1013" i="1"/>
  <c r="A1020" i="1"/>
  <c r="A1014" i="1"/>
  <c r="A1015" i="1"/>
  <c r="A1016" i="1"/>
  <c r="A1017" i="1"/>
  <c r="A898" i="1"/>
  <c r="A899" i="1"/>
  <c r="A900" i="1"/>
  <c r="A901" i="1"/>
  <c r="A906" i="1"/>
  <c r="A902" i="1"/>
  <c r="A907" i="1"/>
  <c r="A903" i="1"/>
  <c r="A904" i="1"/>
  <c r="A905" i="1"/>
  <c r="A894" i="1"/>
  <c r="A1009" i="1"/>
  <c r="A1111" i="1"/>
  <c r="A1112" i="1"/>
  <c r="A1120" i="1"/>
  <c r="A1113" i="1"/>
  <c r="A1114" i="1"/>
  <c r="A1115" i="1"/>
  <c r="A1116" i="1"/>
  <c r="A1117" i="1"/>
  <c r="A1118" i="1"/>
  <c r="A1121" i="1"/>
  <c r="A1122" i="1"/>
  <c r="A1123" i="1"/>
  <c r="A1230" i="1"/>
  <c r="A1124" i="1"/>
  <c r="A1125" i="1"/>
  <c r="A1231" i="1"/>
  <c r="A1126" i="1"/>
  <c r="A1127" i="1"/>
  <c r="A1232" i="1"/>
  <c r="A896" i="1"/>
  <c r="A1107" i="1"/>
  <c r="A1119" i="1"/>
  <c r="A1023" i="1"/>
  <c r="A1233" i="1"/>
  <c r="A1236" i="1"/>
  <c r="A1237" i="1"/>
  <c r="A1238" i="1"/>
  <c r="A1239" i="1"/>
  <c r="A1245" i="1"/>
  <c r="A1240" i="1"/>
  <c r="A1241" i="1"/>
  <c r="A1242" i="1"/>
  <c r="A1243" i="1"/>
  <c r="A1108" i="1"/>
  <c r="A1103" i="1"/>
  <c r="A1102" i="1"/>
  <c r="A1246" i="1"/>
  <c r="A1235" i="1"/>
  <c r="A1374" i="1"/>
  <c r="A1375" i="1"/>
  <c r="A1376" i="1"/>
  <c r="A1377" i="1"/>
  <c r="A1383" i="1"/>
  <c r="A1378" i="1"/>
  <c r="A1379" i="1"/>
  <c r="A1380" i="1"/>
  <c r="A1381" i="1"/>
  <c r="A1104" i="1"/>
  <c r="A1105" i="1"/>
  <c r="A1384" i="1"/>
  <c r="A1385" i="1"/>
  <c r="A1382" i="1"/>
  <c r="A1386" i="1"/>
  <c r="A1387" i="1"/>
  <c r="A1110" i="1"/>
  <c r="A1500" i="1"/>
  <c r="A1501" i="1"/>
  <c r="A1502" i="1"/>
  <c r="A1503" i="1"/>
  <c r="A1508" i="1"/>
  <c r="A1504" i="1"/>
  <c r="A1505" i="1"/>
  <c r="A1506" i="1"/>
  <c r="A1507" i="1"/>
  <c r="A1498" i="1"/>
  <c r="A1499" i="1"/>
  <c r="A1587" i="1"/>
  <c r="A1371" i="1"/>
  <c r="A1373" i="1"/>
  <c r="A1370" i="1"/>
  <c r="A1372" i="1"/>
  <c r="A1592" i="1"/>
  <c r="A1593" i="1"/>
  <c r="A1600" i="1"/>
  <c r="A1594" i="1"/>
  <c r="A1595" i="1"/>
  <c r="A1596" i="1"/>
  <c r="A1597" i="1"/>
  <c r="A1598" i="1"/>
  <c r="A1599" i="1"/>
  <c r="A1603" i="1"/>
  <c r="A1604" i="1"/>
  <c r="A1709" i="1"/>
  <c r="A1710" i="1"/>
  <c r="A1711" i="1"/>
  <c r="A1712" i="1"/>
  <c r="A1717" i="1"/>
  <c r="A1713" i="1"/>
  <c r="A1714" i="1"/>
  <c r="A1715" i="1"/>
  <c r="A1716" i="1"/>
  <c r="A1718" i="1"/>
  <c r="A1703" i="1"/>
  <c r="A1844" i="1"/>
  <c r="A1845" i="1"/>
  <c r="A1601" i="1"/>
  <c r="A1706" i="1"/>
  <c r="A1708" i="1"/>
  <c r="A1589" i="1"/>
  <c r="A1704" i="1"/>
  <c r="A1707" i="1"/>
  <c r="A1590" i="1"/>
  <c r="A1591" i="1"/>
  <c r="A1851" i="1"/>
  <c r="A1852" i="1"/>
  <c r="A1862" i="1"/>
  <c r="A1853" i="1"/>
  <c r="A1854" i="1"/>
  <c r="A1855" i="1"/>
  <c r="A1856" i="1"/>
  <c r="A1857" i="1"/>
  <c r="A1858" i="1"/>
  <c r="A1859" i="1"/>
  <c r="A1863" i="1"/>
  <c r="A1860" i="1"/>
  <c r="A1861" i="1"/>
  <c r="A1971" i="1"/>
  <c r="A1972" i="1"/>
  <c r="A1980" i="1"/>
  <c r="A1973" i="1"/>
  <c r="A1974" i="1"/>
  <c r="A1975" i="1"/>
  <c r="A1976" i="1"/>
  <c r="A1977" i="1"/>
  <c r="A1978" i="1"/>
  <c r="A1981" i="1"/>
  <c r="A1969" i="1"/>
  <c r="A1979" i="1"/>
  <c r="A1864" i="1"/>
  <c r="A1982" i="1"/>
  <c r="A1970" i="1"/>
  <c r="A1865" i="1"/>
  <c r="A2080" i="1"/>
  <c r="A2081" i="1"/>
  <c r="A2082" i="1"/>
  <c r="A2083" i="1"/>
  <c r="A2084" i="1"/>
  <c r="A2085" i="1"/>
  <c r="A2086" i="1"/>
  <c r="A2208" i="1"/>
  <c r="A2209" i="1"/>
  <c r="A2216" i="1"/>
  <c r="A2210" i="1"/>
  <c r="A2211" i="1"/>
  <c r="A2212" i="1"/>
  <c r="A2213" i="1"/>
  <c r="A2214" i="1"/>
  <c r="A2215" i="1"/>
  <c r="A2103" i="1"/>
  <c r="A2217" i="1"/>
  <c r="A2207" i="1"/>
  <c r="A2324" i="1"/>
  <c r="A2325" i="1"/>
  <c r="A2104" i="1"/>
  <c r="A2098" i="1"/>
  <c r="A2101" i="1"/>
  <c r="A2326" i="1"/>
  <c r="A2327" i="1"/>
  <c r="A2334" i="1"/>
  <c r="A2328" i="1"/>
  <c r="A2329" i="1"/>
  <c r="A2330" i="1"/>
  <c r="A2331" i="1"/>
  <c r="A2332" i="1"/>
  <c r="A2333" i="1"/>
  <c r="A2335" i="1"/>
  <c r="A2416" i="1"/>
  <c r="A2417" i="1"/>
  <c r="A2535" i="1"/>
  <c r="A2422" i="1"/>
  <c r="A2423" i="1"/>
  <c r="A2429" i="1"/>
  <c r="A2424" i="1"/>
  <c r="A2425" i="1"/>
  <c r="A2426" i="1"/>
  <c r="A2427" i="1"/>
  <c r="A2428" i="1"/>
  <c r="A2336" i="1"/>
  <c r="A2420" i="1"/>
  <c r="A2533" i="1"/>
  <c r="A2414" i="1"/>
  <c r="A2531" i="1"/>
  <c r="A2532" i="1"/>
  <c r="A2534" i="1"/>
  <c r="A2537" i="1"/>
  <c r="A2538" i="1"/>
  <c r="A2544" i="1"/>
  <c r="A2539" i="1"/>
  <c r="A2540" i="1"/>
  <c r="A2541" i="1"/>
  <c r="A2542" i="1"/>
  <c r="A2543" i="1"/>
  <c r="A2415" i="1"/>
  <c r="A2536" i="1"/>
  <c r="A2418" i="1"/>
  <c r="A2337" i="1"/>
  <c r="A2338" i="1"/>
  <c r="A2662" i="1"/>
  <c r="A2663" i="1"/>
  <c r="A2671" i="1"/>
  <c r="A2664" i="1"/>
  <c r="A2665" i="1"/>
  <c r="A2666" i="1"/>
  <c r="A2667" i="1"/>
  <c r="A2668" i="1"/>
  <c r="A2669" i="1"/>
  <c r="A2783" i="1"/>
  <c r="A2670" i="1"/>
  <c r="A2672" i="1"/>
  <c r="A2660" i="1"/>
  <c r="A2658" i="1"/>
  <c r="A2421" i="1"/>
  <c r="A2659" i="1"/>
  <c r="A2419" i="1"/>
  <c r="A2784" i="1"/>
  <c r="A2657" i="1"/>
  <c r="A2785" i="1"/>
  <c r="A2786" i="1"/>
  <c r="A2792" i="1"/>
  <c r="A2787" i="1"/>
  <c r="A2788" i="1"/>
  <c r="A2789" i="1"/>
  <c r="A2790" i="1"/>
  <c r="A2791" i="1"/>
  <c r="A2661" i="1"/>
  <c r="A2795" i="1"/>
  <c r="A2782" i="1"/>
  <c r="A2887" i="1"/>
  <c r="A2793" i="1"/>
  <c r="A2878" i="1"/>
  <c r="A2879" i="1"/>
  <c r="A2888" i="1"/>
  <c r="A2880" i="1"/>
  <c r="A2881" i="1"/>
  <c r="A2882" i="1"/>
  <c r="A2883" i="1"/>
  <c r="A2884" i="1"/>
  <c r="A3006" i="1"/>
  <c r="A3007" i="1"/>
  <c r="A3013" i="1"/>
  <c r="A3008" i="1"/>
  <c r="A3009" i="1"/>
  <c r="A3010" i="1"/>
  <c r="A3011" i="1"/>
  <c r="A3012" i="1"/>
  <c r="A2885" i="1"/>
  <c r="A2877" i="1"/>
  <c r="A3004" i="1"/>
  <c r="A3005" i="1"/>
  <c r="A2889" i="1"/>
  <c r="A3014" i="1"/>
  <c r="A2875" i="1"/>
  <c r="A2874" i="1"/>
  <c r="A2876" i="1"/>
  <c r="A3094" i="1"/>
  <c r="A2" i="1"/>
  <c r="A555" i="1"/>
  <c r="A3" i="1"/>
  <c r="A1366" i="1"/>
  <c r="A4" i="1"/>
  <c r="A1367" i="1"/>
  <c r="A5" i="1"/>
  <c r="A679" i="1"/>
  <c r="A6" i="1"/>
  <c r="A680" i="1"/>
  <c r="A7" i="1"/>
  <c r="A681" i="1"/>
  <c r="A8" i="1"/>
  <c r="A682" i="1"/>
  <c r="A9" i="1"/>
  <c r="A1368" i="1"/>
  <c r="A10" i="1"/>
  <c r="A1109" i="1"/>
  <c r="A11" i="1"/>
  <c r="A683" i="1"/>
  <c r="A12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1369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1106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42" i="1"/>
  <c r="A443" i="1"/>
  <c r="A444" i="1"/>
  <c r="A1365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1021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556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57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58" i="1"/>
  <c r="A532" i="1"/>
  <c r="A559" i="1"/>
  <c r="A533" i="1"/>
  <c r="A534" i="1"/>
  <c r="A535" i="1"/>
  <c r="A536" i="1"/>
  <c r="A537" i="1"/>
  <c r="A538" i="1"/>
  <c r="A540" i="1"/>
  <c r="A541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1588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18" i="1"/>
  <c r="A1019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2087" i="1"/>
  <c r="A1093" i="1"/>
  <c r="A2088" i="1"/>
  <c r="A1094" i="1"/>
  <c r="A1095" i="1"/>
  <c r="A1096" i="1"/>
  <c r="A2089" i="1"/>
  <c r="A1097" i="1"/>
  <c r="A2090" i="1"/>
  <c r="A1098" i="1"/>
  <c r="A2091" i="1"/>
  <c r="A1099" i="1"/>
  <c r="A2092" i="1"/>
  <c r="A1100" i="1"/>
  <c r="A2093" i="1"/>
  <c r="A1101" i="1"/>
  <c r="A2094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244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209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4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602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2096" i="1"/>
  <c r="A1452" i="1"/>
  <c r="A1453" i="1"/>
  <c r="A1454" i="1"/>
  <c r="A1455" i="1"/>
  <c r="A1456" i="1"/>
  <c r="A1457" i="1"/>
  <c r="A1458" i="1"/>
  <c r="A1459" i="1"/>
  <c r="A1460" i="1"/>
  <c r="A1461" i="1"/>
  <c r="A1497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2097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605" i="1"/>
  <c r="A1606" i="1"/>
  <c r="A1607" i="1"/>
  <c r="A1719" i="1"/>
  <c r="A1608" i="1"/>
  <c r="A1609" i="1"/>
  <c r="A1610" i="1"/>
  <c r="A1611" i="1"/>
  <c r="A1612" i="1"/>
  <c r="A1613" i="1"/>
  <c r="A1720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721" i="1"/>
  <c r="A1628" i="1"/>
  <c r="A1629" i="1"/>
  <c r="A1630" i="1"/>
  <c r="A1722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727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723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24" i="1"/>
  <c r="A1700" i="1"/>
  <c r="A1725" i="1"/>
  <c r="A1701" i="1"/>
  <c r="A1702" i="1"/>
  <c r="A1705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243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2431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6" i="1"/>
  <c r="A1847" i="1"/>
  <c r="A1848" i="1"/>
  <c r="A1849" i="1"/>
  <c r="A1850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2102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45" i="1"/>
  <c r="A2521" i="1"/>
  <c r="A2522" i="1"/>
  <c r="A2523" i="1"/>
  <c r="A2524" i="1"/>
  <c r="A2525" i="1"/>
  <c r="A2526" i="1"/>
  <c r="A2527" i="1"/>
  <c r="A2528" i="1"/>
  <c r="A2529" i="1"/>
  <c r="A2530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794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86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15" i="1"/>
  <c r="A3000" i="1"/>
  <c r="A3001" i="1"/>
  <c r="A3002" i="1"/>
  <c r="A3003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</calcChain>
</file>

<file path=xl/sharedStrings.xml><?xml version="1.0" encoding="utf-8"?>
<sst xmlns="http://schemas.openxmlformats.org/spreadsheetml/2006/main" count="6192" uniqueCount="654">
  <si>
    <t xml:space="preserve">Vendor # </t>
  </si>
  <si>
    <t>Name</t>
  </si>
  <si>
    <t>Check #</t>
  </si>
  <si>
    <t>Check Amount</t>
  </si>
  <si>
    <t>Check Date</t>
  </si>
  <si>
    <t>Check Type</t>
  </si>
  <si>
    <t>THE SHERWIN-WILLIAMS CO  INC</t>
  </si>
  <si>
    <t>NON-CHECK</t>
  </si>
  <si>
    <t>DOW JONES &amp; COMPANY INC</t>
  </si>
  <si>
    <t>CHASE CARD SERVICES</t>
  </si>
  <si>
    <t>DRAFT</t>
  </si>
  <si>
    <t>GEAR CLEANING SOLUTIONS  LLC</t>
  </si>
  <si>
    <t>CHASE</t>
  </si>
  <si>
    <t>CHLIC-CHICAGO</t>
  </si>
  <si>
    <t>TEXAS MUNICIPAL</t>
  </si>
  <si>
    <t>VOID CHECK</t>
  </si>
  <si>
    <t>ICMA RETIREMENT TRUST-457</t>
  </si>
  <si>
    <t>U S TREASURY</t>
  </si>
  <si>
    <t>OPTUMHEALTH BANK</t>
  </si>
  <si>
    <t>BRITTANY ENGLAND CRAFT</t>
  </si>
  <si>
    <t>TEXAS CHILD SUPPORT DISBURSEMENT UNIT</t>
  </si>
  <si>
    <t>TEXAS STATE DISBURSEMENT UNIT (SDU)</t>
  </si>
  <si>
    <t>FLORES &amp; ASSOCIATES  LLC</t>
  </si>
  <si>
    <t>TX CHILD SUPPORT SDU</t>
  </si>
  <si>
    <t>AUTHORIZE.NET</t>
  </si>
  <si>
    <t>CIGNA HEALTHCARE</t>
  </si>
  <si>
    <t>DALLAS COUNTY PARK CITIES</t>
  </si>
  <si>
    <t>ELAVON</t>
  </si>
  <si>
    <t>CENTURY BANKCARD SERVICES  INC</t>
  </si>
  <si>
    <t>AMERICAN EXPRESS</t>
  </si>
  <si>
    <t>JPMORGAN CHASE &amp; CO.-CHASE PAYMENTECH SOLUTIONS</t>
  </si>
  <si>
    <t>ERCOT</t>
  </si>
  <si>
    <t>REPUBLIC SERVICES  INC.</t>
  </si>
  <si>
    <t>STATE COMPTROLLER</t>
  </si>
  <si>
    <t>STATE COMPTROLLER  (CT)</t>
  </si>
  <si>
    <t>TEXAS MUNICIPAL LEAGUE</t>
  </si>
  <si>
    <t>TEXAS COMPTROLLER OF PUBLIC ACCOUNTS</t>
  </si>
  <si>
    <t>TEXAS WORKFORCE COMM</t>
  </si>
  <si>
    <t>CIVIC PLUS  LLC</t>
  </si>
  <si>
    <t>ROBERTS  JUSTIN MITCHELL</t>
  </si>
  <si>
    <t>ROBERTS  JUSTIN MITCHELLUNPOST</t>
  </si>
  <si>
    <t>BLT - DALLAS HOLDING</t>
  </si>
  <si>
    <t>BLT - DALLAS HOLDING    UNPOST</t>
  </si>
  <si>
    <t>BROWN  MORGUN</t>
  </si>
  <si>
    <t>BROWN  MORGUN           UNPOST</t>
  </si>
  <si>
    <t>AT&amp;T</t>
  </si>
  <si>
    <t>MAHONEY PROPERTY MAN</t>
  </si>
  <si>
    <t>MAHONEY PROPERTY MAN    UNPOST</t>
  </si>
  <si>
    <t>DAILY COMMERCIAL RECORD</t>
  </si>
  <si>
    <t>GLASS DOCTOR OF NORTH TEXAS</t>
  </si>
  <si>
    <t>GUS TONY GARZA  JR.</t>
  </si>
  <si>
    <t>REGULAR</t>
  </si>
  <si>
    <t>AETNA</t>
  </si>
  <si>
    <t>ALARMNET INC.</t>
  </si>
  <si>
    <t>ALPHAGRAPHICS</t>
  </si>
  <si>
    <t>JEFF ARMSTRONG</t>
  </si>
  <si>
    <t>AT&amp;T MOBILITY</t>
  </si>
  <si>
    <t>AT&amp;T MOBILITY II  LLC</t>
  </si>
  <si>
    <t>ATMOS ENERGY</t>
  </si>
  <si>
    <t>AXIS CONTRACTING  INC.</t>
  </si>
  <si>
    <t>BLACKSTONE PUBLISHING</t>
  </si>
  <si>
    <t>BOUND TREE MEDICAL LLC</t>
  </si>
  <si>
    <t>BRADY INDUSTRIES OF TEXAS  LLC</t>
  </si>
  <si>
    <t>BRUMLEY PRINTING CO.</t>
  </si>
  <si>
    <t>CANON FINANCIAL SERVICES  INC.</t>
  </si>
  <si>
    <t>CCS PRINTING</t>
  </si>
  <si>
    <t>CENTERLINE SUPPLY  LTD</t>
  </si>
  <si>
    <t>CG WHOLESALE</t>
  </si>
  <si>
    <t>CINTAS CORPORATION NO. 2</t>
  </si>
  <si>
    <t>CITY OF DALLAS WATER UTILITIES</t>
  </si>
  <si>
    <t>CLAUDE L.HOLSAPPLE &amp; SON  INC.</t>
  </si>
  <si>
    <t>CLINICAL PATHOLOGY LABS  INC.</t>
  </si>
  <si>
    <t>CORE &amp; MAIN LP</t>
  </si>
  <si>
    <t>DALLAS COUNTY ELECTIONS DEPARTMENT</t>
  </si>
  <si>
    <t>DALLAS COUNTY TREASURER</t>
  </si>
  <si>
    <t>DATAPROSE  LLC</t>
  </si>
  <si>
    <t>DEER OAKS EAP SERVICES  LLC</t>
  </si>
  <si>
    <t>DIR/CTS</t>
  </si>
  <si>
    <t>EWING IRRIGATIONS PRODUCTS  INC.</t>
  </si>
  <si>
    <t>FAULKNER'S CLEANERS</t>
  </si>
  <si>
    <t>FEDEX</t>
  </si>
  <si>
    <t>FRANCIS  BETTIE</t>
  </si>
  <si>
    <t>ICC CODIFICATION  INC</t>
  </si>
  <si>
    <t>GALLS LLC</t>
  </si>
  <si>
    <t>GEXA ENERGY</t>
  </si>
  <si>
    <t>JOSHUA GONZALES</t>
  </si>
  <si>
    <t>GORDON  CHELSEY</t>
  </si>
  <si>
    <t>GRAINGER</t>
  </si>
  <si>
    <t>GREY HOUSE PUBLISHING  INC.</t>
  </si>
  <si>
    <t>HOME DEPOT CREDIT SVCS</t>
  </si>
  <si>
    <t>HOQUE  SHAMOL</t>
  </si>
  <si>
    <t>HOQUE  SHAMOL           UNPOST</t>
  </si>
  <si>
    <t>INGRAM BOOK COMPANY</t>
  </si>
  <si>
    <t>MT LIBRARY SERVICES  INC</t>
  </si>
  <si>
    <t>KANOPY INC.</t>
  </si>
  <si>
    <t>KDW UNIFORM SALES  LLC</t>
  </si>
  <si>
    <t>KIMLEY-HORN &amp; ASSOCIATES  INC.</t>
  </si>
  <si>
    <t>KRIEGER  TOM</t>
  </si>
  <si>
    <t>LANDMARK STRUCTURES I  LP</t>
  </si>
  <si>
    <t>LANGUAGE LINE SERVICES</t>
  </si>
  <si>
    <t>LIGHTING SUPPLY INC</t>
  </si>
  <si>
    <t>LINDENMEYR MUNROE</t>
  </si>
  <si>
    <t>LOWER COLORADO RIVER AUTHORITY</t>
  </si>
  <si>
    <t>MATHESON TRI-GAS  INC.</t>
  </si>
  <si>
    <t>MCCREARY  VESELKA  BRAGG AND ALLEN  PC</t>
  </si>
  <si>
    <t>MCDONALD  LAWRENCE ANDREW</t>
  </si>
  <si>
    <t>MCGUIRE  CHRISTOPHER</t>
  </si>
  <si>
    <t>METRO FIRE APPARATUS SPECIALIST  INC.</t>
  </si>
  <si>
    <t>MIDWEST TAPE  LLC</t>
  </si>
  <si>
    <t>MILLER NURSERY &amp; GRASS CO</t>
  </si>
  <si>
    <t>MILLER  THOMAS</t>
  </si>
  <si>
    <t>MISTER SWEEPER LP</t>
  </si>
  <si>
    <t>MITCHELL COUNTY TAX OFFICE</t>
  </si>
  <si>
    <t>O'REILLY AUTO PARTS</t>
  </si>
  <si>
    <t>OFFICE OF THE ATTORNEY GENERAL</t>
  </si>
  <si>
    <t>COMPASS GROUP USA  INC.</t>
  </si>
  <si>
    <t>PETRA CHEMICAL COMPANY LLC</t>
  </si>
  <si>
    <t>TOWN OF HIGHLAND PARK</t>
  </si>
  <si>
    <t>SHARLYNN KEYS</t>
  </si>
  <si>
    <t>PLAYAWAY PRODUCTS  LLC</t>
  </si>
  <si>
    <t>STEPHEN ROBLING</t>
  </si>
  <si>
    <t>RULES OF ENGAGEMENT TACTICAL LLC</t>
  </si>
  <si>
    <t>ROVIN INC.</t>
  </si>
  <si>
    <t>RUIBAL'S PLANTS OF TEXAS  INC.</t>
  </si>
  <si>
    <t>SAM'S CLUB - 6442</t>
  </si>
  <si>
    <t>SEWELL BUICK GMC</t>
  </si>
  <si>
    <t>SOURS  DANA OSBORN</t>
  </si>
  <si>
    <t>SOUTHERN BOUNCERS LLC</t>
  </si>
  <si>
    <t>SOUTHERN TIRE MART  LLC</t>
  </si>
  <si>
    <t>GREASE MONKEY INTERNATIONAL LLC</t>
  </si>
  <si>
    <t>STAPLES ADVANTAGE</t>
  </si>
  <si>
    <t>THE STEWART ORGANIZATION</t>
  </si>
  <si>
    <t>SUPERIOR  FIBER &amp; DATA SERVICES  INC.</t>
  </si>
  <si>
    <t>TEXAS ELECTRICAL</t>
  </si>
  <si>
    <t>TRANSUNION RISK AND ALTERNATIVE DATA SOLUTIONS  IN</t>
  </si>
  <si>
    <t>U.S. POSTAL SERVICE</t>
  </si>
  <si>
    <t>VINTAGE WASHES LTD</t>
  </si>
  <si>
    <t>WASTE MANAGEMENT</t>
  </si>
  <si>
    <t>WESTWAY SITE SERVICES</t>
  </si>
  <si>
    <t>WOOD  THOMAS</t>
  </si>
  <si>
    <t>A &amp; A LANDSCAPE</t>
  </si>
  <si>
    <t>ALERT ALARMS</t>
  </si>
  <si>
    <t>AMAZON CAPITAL SERVICES  INC</t>
  </si>
  <si>
    <t>YVONNE M. AVINA</t>
  </si>
  <si>
    <t>AXXYS TECHNOLOGIES  INC.</t>
  </si>
  <si>
    <t>BERGER ENGINEERING CO.</t>
  </si>
  <si>
    <t>BLADES GROUP LLC</t>
  </si>
  <si>
    <t>BOSWELL  MARY LOU</t>
  </si>
  <si>
    <t>CLASSIC CHEVROLET DENISON</t>
  </si>
  <si>
    <t>DALLAS COUNTY HHW PROGRAM</t>
  </si>
  <si>
    <t>DIGI SECURITY SYSTEMS  LLC</t>
  </si>
  <si>
    <t>EVENSON  BLAKE</t>
  </si>
  <si>
    <t>SMITH KLINE BEECHAM</t>
  </si>
  <si>
    <t>GROGREEN  INC.</t>
  </si>
  <si>
    <t>MASTER AUDIO VISUALS  INC</t>
  </si>
  <si>
    <t>MISSION CRITICAL PARTNERS  LLC</t>
  </si>
  <si>
    <t>MOONLIGHTING  INC.</t>
  </si>
  <si>
    <t>AVENUE GRS  LLC</t>
  </si>
  <si>
    <t>TONY NEVES</t>
  </si>
  <si>
    <t>OVERDRIVE  INC.</t>
  </si>
  <si>
    <t>DALLAS COUNTY HOSPITAL DISTRICT</t>
  </si>
  <si>
    <t>RAM CUSTOM HOMES  INC.</t>
  </si>
  <si>
    <t>PATRICK J REA</t>
  </si>
  <si>
    <t>RJN GROUP  INC.</t>
  </si>
  <si>
    <t>ROAD MASTER STRIPING</t>
  </si>
  <si>
    <t>SIMPLY HORTICULTURE  LLC</t>
  </si>
  <si>
    <t>STAR CITY UNIFORM</t>
  </si>
  <si>
    <t>TATUM BROWN</t>
  </si>
  <si>
    <t>TYLER TECHNOLOGIES  INC.</t>
  </si>
  <si>
    <t>UNITED MECHANICAL</t>
  </si>
  <si>
    <t>WAXAHACHIE POLICE DEPARTMENT</t>
  </si>
  <si>
    <t>AIRSLATE  INC.</t>
  </si>
  <si>
    <t>ALARM.COM INCORPORATED</t>
  </si>
  <si>
    <t>MARMIC FIRE AND SAFETY CO  INC</t>
  </si>
  <si>
    <t>AXON ENTERPRISE  INC.</t>
  </si>
  <si>
    <t>BASS ROOFING &amp; RESTORATION LLC</t>
  </si>
  <si>
    <t>BOLD TECHNOLOGIES  LTD.</t>
  </si>
  <si>
    <t>BRIGADE MANAGEMENT  INC.</t>
  </si>
  <si>
    <t>CIRCLE HEALTH PARTNERS  INC.</t>
  </si>
  <si>
    <t>DATAPILOT INC</t>
  </si>
  <si>
    <t>DEFENDER SUPPLY  LLC</t>
  </si>
  <si>
    <t>DEL CARMEN CONSULTING</t>
  </si>
  <si>
    <t>DOCUNAV SOLUTIONS</t>
  </si>
  <si>
    <t>ERAD GROUP  INC.</t>
  </si>
  <si>
    <t>ESRI  INC.</t>
  </si>
  <si>
    <t>WEX BANK</t>
  </si>
  <si>
    <t>GENASYS INC</t>
  </si>
  <si>
    <t>GOVERNMENT RESOURCE ASSOCIATES  LLC</t>
  </si>
  <si>
    <t>INTERSTATE BATTERIES SYSTEMS OF DALLAS</t>
  </si>
  <si>
    <t>LEADSONLINE  LLC</t>
  </si>
  <si>
    <t>LEXIPOL  LLC</t>
  </si>
  <si>
    <t>LOCKTON COMPANIES</t>
  </si>
  <si>
    <t>MESSER FORT  PLLC</t>
  </si>
  <si>
    <t>ALAN MCCLINTOCK</t>
  </si>
  <si>
    <t>NAPCO SECURITY TECHNOLOGIES  INC.</t>
  </si>
  <si>
    <t>TAKKT AMERICA HOLDING INC</t>
  </si>
  <si>
    <t>NCTCOG</t>
  </si>
  <si>
    <t>NEWEDGE SERVICES  LLC</t>
  </si>
  <si>
    <t>NIGHT LINE JANITORIAL SERVICES  INC.</t>
  </si>
  <si>
    <t>NOMIC NETWORKS</t>
  </si>
  <si>
    <t>PERDUE  BRANDON  FIELDER  COLLINS &amp; MOTT  L.L.P.</t>
  </si>
  <si>
    <t>POWERDMS  INC.</t>
  </si>
  <si>
    <t>PRECISION DELTA CORP.</t>
  </si>
  <si>
    <t>SMARTFORCE TECHNOLOGIES  INC.</t>
  </si>
  <si>
    <t>STANARD &amp; ASSOCIATES  INC.</t>
  </si>
  <si>
    <t>TARGETSOLUTIONS LEARNING LLC</t>
  </si>
  <si>
    <t>VICTOR INSURANCE MANAGERS INC.</t>
  </si>
  <si>
    <t>WHITETAIL NURSERIES</t>
  </si>
  <si>
    <t>ABM INDUSTRY GROUPS  LLC</t>
  </si>
  <si>
    <t>AFLAC</t>
  </si>
  <si>
    <t>LLOYD EAKER JR</t>
  </si>
  <si>
    <t>TEMPO HOLDING COMPANY LLC</t>
  </si>
  <si>
    <t>CADOGAN TATE TEXAS INC</t>
  </si>
  <si>
    <t>BIG CITY CRUSHED CONCRETE</t>
  </si>
  <si>
    <t>CHARTER COMMUNICATIONS HOLDINGS  LLC</t>
  </si>
  <si>
    <t>COLLIN COLLEGE</t>
  </si>
  <si>
    <t>NEW CROSSLINK LP</t>
  </si>
  <si>
    <t>DALLAS COUNTY MASTER GARDENER ASSOCIATION</t>
  </si>
  <si>
    <t>DALLAS REGIONAL MOBILITY COALITION</t>
  </si>
  <si>
    <t>DISCOUNT TIRE CO.  INC.</t>
  </si>
  <si>
    <t>DUNLAP-SWAIN</t>
  </si>
  <si>
    <t>EMERGICON  LLC</t>
  </si>
  <si>
    <t>FASTSIGNS 15001</t>
  </si>
  <si>
    <t>FERGUSON  G. ROSEANN</t>
  </si>
  <si>
    <t>GREUEL  SHANE</t>
  </si>
  <si>
    <t>KINTNER  ANDREW</t>
  </si>
  <si>
    <t>MCKESSON MEDICAL-SURGICAL  INC.</t>
  </si>
  <si>
    <t>THE PHOTO BUS DFW LLC</t>
  </si>
  <si>
    <t>RICHARDSON SAW &amp; LAWNMOWER</t>
  </si>
  <si>
    <t>SITEONE LANDSCAPE SUPPLY  LLC</t>
  </si>
  <si>
    <t>SWANK MOVIE LICENSING  USA</t>
  </si>
  <si>
    <t>TELULAR CORPORATION</t>
  </si>
  <si>
    <t>TERMINIX INTERNATIONAL LP</t>
  </si>
  <si>
    <t>VERIZON WIRELESS</t>
  </si>
  <si>
    <t>VERTOSOFT LLC</t>
  </si>
  <si>
    <t>WINSTON WATER COOLER LTD.</t>
  </si>
  <si>
    <t>WORK WEAR</t>
  </si>
  <si>
    <t>TX COMMISSION ON FIRE PROTECTION</t>
  </si>
  <si>
    <t>HDR ARCHITECTURE  INC</t>
  </si>
  <si>
    <t>BOUNCE 'N' MORE  LLC</t>
  </si>
  <si>
    <t>C.A. SHORT COMPANY</t>
  </si>
  <si>
    <t>CITY OF DALLAS</t>
  </si>
  <si>
    <t>CITY OF PLANO</t>
  </si>
  <si>
    <t>DEARBORN NATIONAL</t>
  </si>
  <si>
    <t>DH PACE COMPANY</t>
  </si>
  <si>
    <t>SHERRY DIAL</t>
  </si>
  <si>
    <t>SCOTT FERGUSON</t>
  </si>
  <si>
    <t>FIRST CHECK</t>
  </si>
  <si>
    <t>FRIENDLY CHEVROLET</t>
  </si>
  <si>
    <t>JANA YOUNG TAX ASSESSOR COLLECTOR</t>
  </si>
  <si>
    <t>JUSTIN VOGINI</t>
  </si>
  <si>
    <t>ALLISON KEENE</t>
  </si>
  <si>
    <t>LESLIE'S SWIMMING POOL SUPPLIES</t>
  </si>
  <si>
    <t>MEDLINE INDUSTRIES  LP</t>
  </si>
  <si>
    <t>BRADLEY L. DAVIS</t>
  </si>
  <si>
    <t>QUADIENT LEASING USA  INC.</t>
  </si>
  <si>
    <t>QUADIENT  INC.</t>
  </si>
  <si>
    <t>GERRI ROBESON</t>
  </si>
  <si>
    <t>JESSICA RUSSELL</t>
  </si>
  <si>
    <t>LEAH SCUDDER</t>
  </si>
  <si>
    <t>ALEXANDER TACEY</t>
  </si>
  <si>
    <t>TARRANT COUNTY COLLEGE</t>
  </si>
  <si>
    <t>VANESSA VASQUEZ</t>
  </si>
  <si>
    <t>VERIZON</t>
  </si>
  <si>
    <t>JETT WALSH</t>
  </si>
  <si>
    <t>BRONZE CONSERVATION SERVICES  LLC</t>
  </si>
  <si>
    <t>CIVICPLUS LLC</t>
  </si>
  <si>
    <t>CONSOLIDATED TRAFFIC CONTROLS  INC.</t>
  </si>
  <si>
    <t>DALLAS CENTRAL APPRAISAL DISTRICT</t>
  </si>
  <si>
    <t>DALLAS COUNTRY CLUB</t>
  </si>
  <si>
    <t>ERGOGENESIS WORKPLACE SOLUTIONS  LLC</t>
  </si>
  <si>
    <t>HIGHLAND PARK ISD</t>
  </si>
  <si>
    <t>JUSTFOIA  INC</t>
  </si>
  <si>
    <t>THE LIBRARY CORPORATION</t>
  </si>
  <si>
    <t>MARTINS OFFICE SUPPLY INC</t>
  </si>
  <si>
    <t>MOTOROLA SOLUTIONS  INC.</t>
  </si>
  <si>
    <t>REESE  JOSEPH</t>
  </si>
  <si>
    <t>TETER'S FAUCET PARTS CORP</t>
  </si>
  <si>
    <t>TK ELEVATOR CORPORATION</t>
  </si>
  <si>
    <t>VALLEY VIEW CONSULTING  L.L.C.</t>
  </si>
  <si>
    <t>AGILITY RECOVERY SOLUTIONS</t>
  </si>
  <si>
    <t>BUILDING CODE CONSULTING SERVICES  LLC</t>
  </si>
  <si>
    <t>CABALLERO CONTRACTING TEXAS LLC</t>
  </si>
  <si>
    <t>CALDWELL AUTOMOTIVE PARTNERS  LLC</t>
  </si>
  <si>
    <t>CENTRE TECHNOLOGIES  INC.</t>
  </si>
  <si>
    <t>COMMSYS INC.</t>
  </si>
  <si>
    <t>COMPLETE LANDSCULPTURE OF TEXAS  LP</t>
  </si>
  <si>
    <t>DOOLEY TACKABERRY</t>
  </si>
  <si>
    <t>FLAIR DATA SYSTEMS  INC.</t>
  </si>
  <si>
    <t>FUN TIME ENTERTAINMENT</t>
  </si>
  <si>
    <t>TECHNOLOGY ASSETS  LLC</t>
  </si>
  <si>
    <t>GT DISTRIBUTORS  INC.</t>
  </si>
  <si>
    <t>HERB'S HOUSE LLC</t>
  </si>
  <si>
    <t>CLYDE F GREENHOUSE</t>
  </si>
  <si>
    <t>LAWSON EVENT RENTALS  LLC</t>
  </si>
  <si>
    <t>PROSHRED NORTH TEXAS</t>
  </si>
  <si>
    <t>REPUBLIC METERS  INC.</t>
  </si>
  <si>
    <t>ROWDY GOOSE PARTIES &amp; MORE</t>
  </si>
  <si>
    <t>STRATEGIC GOVERNMENT RESOURCES  INC.</t>
  </si>
  <si>
    <t>TERRACON CONSULTANTS  INC.</t>
  </si>
  <si>
    <t>TOBY LEE TINDALL</t>
  </si>
  <si>
    <t>TRU CHEM SOLUTIONS LLC</t>
  </si>
  <si>
    <t>VIEWPRO</t>
  </si>
  <si>
    <t>ASSOCIATED TIME ON DEMAND</t>
  </si>
  <si>
    <t>BETHANY LEIGH SIGGINS</t>
  </si>
  <si>
    <t>CANINE COUNTRY CLUB AND WELLNESS CENTER</t>
  </si>
  <si>
    <t>CHILDS  REGINA</t>
  </si>
  <si>
    <t>FRANCO GAITAN LLC</t>
  </si>
  <si>
    <t>PC HART WASTE  LLC</t>
  </si>
  <si>
    <t>AYANNA K. HINGLE</t>
  </si>
  <si>
    <t>NORTH TEXAS SALES &amp; DISTRIBUTION</t>
  </si>
  <si>
    <t>HALI KEY</t>
  </si>
  <si>
    <t>LANCE KOPPA</t>
  </si>
  <si>
    <t>LEONARD'S STONE &amp; FIREPLACE</t>
  </si>
  <si>
    <t>PHILLIP ANDREW LINDER</t>
  </si>
  <si>
    <t>MORILLO  LUIS GUERRA</t>
  </si>
  <si>
    <t>MYGOV  LLC</t>
  </si>
  <si>
    <t>ALCC  LLC</t>
  </si>
  <si>
    <t>RYAN PURSLEY</t>
  </si>
  <si>
    <t>SAN ISIDRO ISD TAX OFFICE</t>
  </si>
  <si>
    <t>SIMMONS SIRVEY CORPORATION</t>
  </si>
  <si>
    <t>TEXAS MATERIALS GROUP  INC.</t>
  </si>
  <si>
    <t>LAUREN THOMPSON</t>
  </si>
  <si>
    <t>ULINE</t>
  </si>
  <si>
    <t>ZERO WASTE USA</t>
  </si>
  <si>
    <t>BOOZER  LAUREN</t>
  </si>
  <si>
    <t>BSN SPORTS</t>
  </si>
  <si>
    <t>CALEB COX</t>
  </si>
  <si>
    <t>SHONE DOVILLE</t>
  </si>
  <si>
    <t>MOONLIGHT NURSERY</t>
  </si>
  <si>
    <t>OMNIBASE SERVICES OF TEXAS  LP</t>
  </si>
  <si>
    <t>RUTHERFORD  SARAH</t>
  </si>
  <si>
    <t>ZACHARY SITTON</t>
  </si>
  <si>
    <t>ZOLL MEDICAL CORPORATION</t>
  </si>
  <si>
    <t>BOARDWALK PAVING &amp; CONSTRUCTION LLC</t>
  </si>
  <si>
    <t>COUNTRY CASUAL TEAK  INC.</t>
  </si>
  <si>
    <t>FINALCOVER LLC</t>
  </si>
  <si>
    <t>GABRIEL  ROEDER  SMITH &amp; CO.</t>
  </si>
  <si>
    <t>ITRON</t>
  </si>
  <si>
    <t>MOBILE COMMUNICATIONS AMERICA INC.</t>
  </si>
  <si>
    <t>OCLC  INC</t>
  </si>
  <si>
    <t>PATRICK REA</t>
  </si>
  <si>
    <t>PLACER LABS  INC.</t>
  </si>
  <si>
    <t>INVICTUS APPS  INC</t>
  </si>
  <si>
    <t>TEODORO VENTURA CRUZ</t>
  </si>
  <si>
    <t>THE STOVALL CORPORATION</t>
  </si>
  <si>
    <t>VTX INTERMEDIATE HOLDING II  INC</t>
  </si>
  <si>
    <t>WEAVER AND TIDWELL  LLP</t>
  </si>
  <si>
    <t>CITY OF GARLAND</t>
  </si>
  <si>
    <t>CITY OF MIDLOTHIAN</t>
  </si>
  <si>
    <t>CLEAR CHOICE HEADSETS &amp; TECHNOLOGY</t>
  </si>
  <si>
    <t>CLEAR DIRECTION  INC.</t>
  </si>
  <si>
    <t>COACH SPECIALISTS OF TEXAS INC</t>
  </si>
  <si>
    <t>ESO SOLUTIONS  INC.</t>
  </si>
  <si>
    <t>FLOCK GROUP  INC.</t>
  </si>
  <si>
    <t>JOLANTA GUSEV</t>
  </si>
  <si>
    <t>SHI-GOVERNMENT SOLUTIONS  INC.</t>
  </si>
  <si>
    <t>TCEQ</t>
  </si>
  <si>
    <t>VERIFIED ROOFING LLC</t>
  </si>
  <si>
    <t>BIOMEDICAL WASTE SOLUTIONS  LLC</t>
  </si>
  <si>
    <t>CSI INTERNATIONAL INC.</t>
  </si>
  <si>
    <t>MARKHAM RESTORATION</t>
  </si>
  <si>
    <t>PRIMAMED PHYSICIANS  PLLC</t>
  </si>
  <si>
    <t>NORTH TEXAS CRIME COMMISSION</t>
  </si>
  <si>
    <t>PENWORTHY</t>
  </si>
  <si>
    <t>POLLOCK INVESTMENTS INC.</t>
  </si>
  <si>
    <t>PRINT TEAM  INC.</t>
  </si>
  <si>
    <t>SIGNS MANUFACTURING &amp; MAINTENANCE CORPORATION</t>
  </si>
  <si>
    <t>SRH LANDSCAPES LLC</t>
  </si>
  <si>
    <t>TELEFLEX LLC</t>
  </si>
  <si>
    <t>THE UPS STORE</t>
  </si>
  <si>
    <t>DALLAS COUNTY DISTRICT ATTORNEY'S OFFICE</t>
  </si>
  <si>
    <t>EBSCO INFORMATION SERVICES</t>
  </si>
  <si>
    <t>FERGUSON WATERWORKS #788</t>
  </si>
  <si>
    <t>THE GOODYEAR TIRE &amp; RUBBER COMPANY</t>
  </si>
  <si>
    <t>DOUGLAS MILLAR</t>
  </si>
  <si>
    <t>HOPSTICK LLC</t>
  </si>
  <si>
    <t>ELLIOTT ELECTRIC SUPPLY</t>
  </si>
  <si>
    <t>ENVIRODREDGE LLC</t>
  </si>
  <si>
    <t>KELLE HALL</t>
  </si>
  <si>
    <t>MES - TEXAS</t>
  </si>
  <si>
    <t>TANNER NOAKES</t>
  </si>
  <si>
    <t>OPENGOV  INC.</t>
  </si>
  <si>
    <t>TEXAS BACKGROUND INVESTIGATORS  LLP</t>
  </si>
  <si>
    <t>AMERICAN PUBLIC WORKS ASSOCIATION</t>
  </si>
  <si>
    <t>ROBERT KINGSLEY ASAY</t>
  </si>
  <si>
    <t>BRAINFUSE  INC.</t>
  </si>
  <si>
    <t>C &amp; P PUMP SERVICES  INC.</t>
  </si>
  <si>
    <t>ENVISIONWARE  INC.</t>
  </si>
  <si>
    <t>KRISTEN KIDDER</t>
  </si>
  <si>
    <t>THE LETCO GROUP  L.P.</t>
  </si>
  <si>
    <t>MORNINGSTAR</t>
  </si>
  <si>
    <t>PURSUIT SAFETY  INC.</t>
  </si>
  <si>
    <t>R.A.D. SYSTEMS</t>
  </si>
  <si>
    <t>RUSH TRUCK CENTERS OF TEXAS  LP</t>
  </si>
  <si>
    <t>PAMELA SKJOLSVIK</t>
  </si>
  <si>
    <t>STRYKER SALES  LLC</t>
  </si>
  <si>
    <t>SYMBOL ARTS</t>
  </si>
  <si>
    <t>T-MOBILE USA INC</t>
  </si>
  <si>
    <t>TAYLOR HEALTHCARE PRODUCTS INC</t>
  </si>
  <si>
    <t>TEXAS COALITION OF CITIES FOR UTILITY ISSUES</t>
  </si>
  <si>
    <t>TEXAS DEPARTMENT OF AGRICULTURE</t>
  </si>
  <si>
    <t>ABBOTT-IPCO  INC.</t>
  </si>
  <si>
    <t>THE BRANDT COMPANIES  LLC</t>
  </si>
  <si>
    <t>NEOGOV</t>
  </si>
  <si>
    <t>VIVECA PATTERSON</t>
  </si>
  <si>
    <t>MARK SHEARER</t>
  </si>
  <si>
    <t>LUKE LAINE COMPANY</t>
  </si>
  <si>
    <t>AYS  INC.</t>
  </si>
  <si>
    <t>HEATHER BENNETT</t>
  </si>
  <si>
    <t>COMMUNICATION SERVICE SOLUTIONS  LLC</t>
  </si>
  <si>
    <t>FASTSIGNS</t>
  </si>
  <si>
    <t>JACQUELYN MATSON</t>
  </si>
  <si>
    <t>WILLIAM SCOTT MCKINNON</t>
  </si>
  <si>
    <t>VITAL RECORDS HOLDING  LLC</t>
  </si>
  <si>
    <t>NMS LABS</t>
  </si>
  <si>
    <t>STACY A. SHORTES</t>
  </si>
  <si>
    <t>UNIFORM SOLUTIONS  INC.</t>
  </si>
  <si>
    <t>COATS HOMES LLC</t>
  </si>
  <si>
    <t>GRAFF  STANLEY V.</t>
  </si>
  <si>
    <t>GULF STATES PROTECTI</t>
  </si>
  <si>
    <t>HW BUILDERS LLC</t>
  </si>
  <si>
    <t>KNOX BUILT CONSTRUCT</t>
  </si>
  <si>
    <t>KRAMER  LESLIE</t>
  </si>
  <si>
    <t>KRAMER  LESLIE          UNPOST</t>
  </si>
  <si>
    <t>NANCE  MICAH JAY</t>
  </si>
  <si>
    <t>NANCE  MICAH JAY        UNPOST</t>
  </si>
  <si>
    <t>TUMAX  ROBIN</t>
  </si>
  <si>
    <t>WOOLERY  KRISTEN</t>
  </si>
  <si>
    <t>OI-HP BR LLC</t>
  </si>
  <si>
    <t>OI-HP BR LLC            UNPOST</t>
  </si>
  <si>
    <t>ALL-TAG CORPORATION</t>
  </si>
  <si>
    <t>BUDGET LIBRARY SUPPLIES  LLC</t>
  </si>
  <si>
    <t>COLE CONSTRUCTION  INC</t>
  </si>
  <si>
    <t>GLOCK PROFESSIONAL  INC.</t>
  </si>
  <si>
    <t>HERNANDEZ  JOSE LUIS</t>
  </si>
  <si>
    <t>SIMS  JOHN D.</t>
  </si>
  <si>
    <t>J.P. COOKE COMPANY</t>
  </si>
  <si>
    <t>KNOX COMPANY</t>
  </si>
  <si>
    <t>MERGE LABS  INC.</t>
  </si>
  <si>
    <t>NEWSBANK  INC</t>
  </si>
  <si>
    <t>NICHE ACADEMY LLC</t>
  </si>
  <si>
    <t>NURMATOV  DIYORA</t>
  </si>
  <si>
    <t>SARAH E. PEPPER</t>
  </si>
  <si>
    <t>SIDDONS-MARTIN EMERGENCY GROUP</t>
  </si>
  <si>
    <t>TALX UC EXPRESS</t>
  </si>
  <si>
    <t>BUILDING NETWORK SOLUTIONS  LLC</t>
  </si>
  <si>
    <t>MULTIQUIP INC.</t>
  </si>
  <si>
    <t>EDDIES CUSTOM PAINTING</t>
  </si>
  <si>
    <t>ASSOCIATED SUPPLY COMPANY</t>
  </si>
  <si>
    <t>AXENE CONTINUING EDUCATION  LLC</t>
  </si>
  <si>
    <t>GREENSCAPE PUMP SERVICES INC</t>
  </si>
  <si>
    <t>JEFFREY P PATTON AND YVETTE PATTON</t>
  </si>
  <si>
    <t>DURAMAX HOLDINGS LLC</t>
  </si>
  <si>
    <t>ATMOS CITIES STEERING COMMITTEE</t>
  </si>
  <si>
    <t>BEE SAFE BEE REMOVAL</t>
  </si>
  <si>
    <t>KJR SECURITY  LLC</t>
  </si>
  <si>
    <t>BETTER IMPACT USA  INC</t>
  </si>
  <si>
    <t>CRAMER MARKETING</t>
  </si>
  <si>
    <t>AFFEKTIVE SOFTWARE LLC DBA DIGIQUATICS</t>
  </si>
  <si>
    <t>F1RST - FIRST RESPONDER STRESS &amp; TRAUMA LLC</t>
  </si>
  <si>
    <t>FIRE-DEX INC</t>
  </si>
  <si>
    <t>HERC RENTALS  INC.</t>
  </si>
  <si>
    <t>INFOUSA MARKETING  INC</t>
  </si>
  <si>
    <t>MARTY GREEN</t>
  </si>
  <si>
    <t>JOANNA MEKEAL</t>
  </si>
  <si>
    <t>N TEXAS TOLLWAY AUTHORITY</t>
  </si>
  <si>
    <t>SAFECHECKS</t>
  </si>
  <si>
    <t>SAFETY-KLEEN SYSTEMS INC.</t>
  </si>
  <si>
    <t>HUANG  YUECHANG</t>
  </si>
  <si>
    <t>PD PEARL DEVELOPMENT</t>
  </si>
  <si>
    <t>WHITE  MADELINE</t>
  </si>
  <si>
    <t>AXIS CONTRACTING INC</t>
  </si>
  <si>
    <t>CITY OF DESOTO</t>
  </si>
  <si>
    <t>LIBRARY INTERIORS OF TEXAS  LLC</t>
  </si>
  <si>
    <t>VECTOR CONCEPTS  INC.</t>
  </si>
  <si>
    <t>AFFORDABLE FIRE AND SAFETY  INC.</t>
  </si>
  <si>
    <t>CARRIE LINDSEY</t>
  </si>
  <si>
    <t>DALLAS COLLEGE</t>
  </si>
  <si>
    <t>DALLAS COUNTY HEALTH &amp; HUMAN SERVICES</t>
  </si>
  <si>
    <t>ALEXANDER HIRA</t>
  </si>
  <si>
    <t>LUTETE  WILLIAM LAIDJA</t>
  </si>
  <si>
    <t>LUTETE  WILLIAM LAIDJA  UNPOST</t>
  </si>
  <si>
    <t>MAGNUM MANHOLE &amp; UNDERGROUND CO.  INC.</t>
  </si>
  <si>
    <t>MARLOW INNOVATIONS INC</t>
  </si>
  <si>
    <t>TEXAS FIRE CHIEFS ASSOCIATION</t>
  </si>
  <si>
    <t>WELDA  ARAYA</t>
  </si>
  <si>
    <t>IRA WHETSTONE</t>
  </si>
  <si>
    <t>MCGEE  PATRICK</t>
  </si>
  <si>
    <t>APPLIED CONCEPTS INC</t>
  </si>
  <si>
    <t>DALLAS COUNTY DISTRICT CLERK</t>
  </si>
  <si>
    <t>DOW JONES &amp; COMPANY  INC</t>
  </si>
  <si>
    <t>KISEME  LYCIA L</t>
  </si>
  <si>
    <t>CREATIVE EMPIRE LLC</t>
  </si>
  <si>
    <t>ELI MORRIS</t>
  </si>
  <si>
    <t>NETSENTIAL.COM INC.</t>
  </si>
  <si>
    <t>NGUYEN  JOSEPH</t>
  </si>
  <si>
    <t>MARC ROSSINI</t>
  </si>
  <si>
    <t>SAND TRAP SERVICE COMPANY  INC.</t>
  </si>
  <si>
    <t>UPLINK SECURITY  INC</t>
  </si>
  <si>
    <t>VALUE LINE PUBLISHING  INC.</t>
  </si>
  <si>
    <t>ZOOBEAN  INC.</t>
  </si>
  <si>
    <t>BEYOND TRUST CORPORATION</t>
  </si>
  <si>
    <t>REEDER DISTRIBUTORS</t>
  </si>
  <si>
    <t>GREEN LAKE NURSERY</t>
  </si>
  <si>
    <t>KORTNEY NELSON</t>
  </si>
  <si>
    <t>PRIME CONTROLS  LP</t>
  </si>
  <si>
    <t>RISE AND CLEAN</t>
  </si>
  <si>
    <t>TX DEPT OF LICENSING &amp; REGULATION</t>
  </si>
  <si>
    <t>MENTALIX</t>
  </si>
  <si>
    <t>ONE STEP GPS LLC</t>
  </si>
  <si>
    <t>5640 BRYN MAWR LLC</t>
  </si>
  <si>
    <t>4513 FAIRWAY LLC</t>
  </si>
  <si>
    <t>BETSY ROSS FLAG GIRLS  INC</t>
  </si>
  <si>
    <t>BLUE RIDGE SOLUTIONS LLC</t>
  </si>
  <si>
    <t>CAPKO CONCRETE STRUCTURES LLC</t>
  </si>
  <si>
    <t>CITY OF FARMERS BRANCH</t>
  </si>
  <si>
    <t>CLS SEWER EQUIPMENT CO. INC.</t>
  </si>
  <si>
    <t>GTOT</t>
  </si>
  <si>
    <t>GTS TECHNOLOGY SOLUTIONS  INC.</t>
  </si>
  <si>
    <t>HERON A. HERNANDEZ</t>
  </si>
  <si>
    <t>NIXON  JOHN CHARLES</t>
  </si>
  <si>
    <t>NIXON  JOHN CHARLES     UNPOST</t>
  </si>
  <si>
    <t>SALEM PRESS</t>
  </si>
  <si>
    <t>SHERWIN-WILLIAMS</t>
  </si>
  <si>
    <t>TEXAS LAW ENFORCEMENT RECORDS ASSOCIATION</t>
  </si>
  <si>
    <t>VERIZON WIRELESS SERVICES  LLC</t>
  </si>
  <si>
    <t>WILLARD  KAMAERON</t>
  </si>
  <si>
    <t>WILLARD  KAMAERON       UNPOST</t>
  </si>
  <si>
    <t>HIGH SIERRA ELECTRONICS  INC.</t>
  </si>
  <si>
    <t>PROQUEST</t>
  </si>
  <si>
    <t>SYN-TECH SYSTEMS INC</t>
  </si>
  <si>
    <t>DURABLE SPECIALTIES  INC.</t>
  </si>
  <si>
    <t>SCK TACTICAL  LLC</t>
  </si>
  <si>
    <t>BENEDICT  J KEITH</t>
  </si>
  <si>
    <t>COMMERCIAL ELECTRONICS CORPORATION</t>
  </si>
  <si>
    <t>DCS INFORMATION SYSTEMS</t>
  </si>
  <si>
    <t>AMERICAN FUTURE SYSTEMS  INC</t>
  </si>
  <si>
    <t>J.J. KELLER &amp; ASSOCIATES  INC.</t>
  </si>
  <si>
    <t>JR NURSERY</t>
  </si>
  <si>
    <t>CHARLES MCGINNIS</t>
  </si>
  <si>
    <t>CHERISH NIETO</t>
  </si>
  <si>
    <t>ONCOR ELECTRIC DELIVERY</t>
  </si>
  <si>
    <t>RYAN JAUREQUI</t>
  </si>
  <si>
    <t>TARGET SPECIALTY PRODUCTS</t>
  </si>
  <si>
    <t>VICTORIA OTTERBINE</t>
  </si>
  <si>
    <t>LARRY CREIGHTON</t>
  </si>
  <si>
    <t>GONZALEZ SAENZ  VICTOR HUGO</t>
  </si>
  <si>
    <t>HARTMAN FIRE PROTECTION</t>
  </si>
  <si>
    <t>NORTH TEXAS DOORS AND HARDWARE LLC</t>
  </si>
  <si>
    <t>JEFF RAMOS</t>
  </si>
  <si>
    <t>JOHN SAMFORD</t>
  </si>
  <si>
    <t>MICHAEL AARON WALLACE</t>
  </si>
  <si>
    <t>GOGOVAPPS  INC.</t>
  </si>
  <si>
    <t>AMERICAN PAYROLL INSTITUTE  INC</t>
  </si>
  <si>
    <t>AMERICAN RED CROSS</t>
  </si>
  <si>
    <t>ERS - TEXAS SOCIAL SECURITY PROGRAM</t>
  </si>
  <si>
    <t>COLTON JONES</t>
  </si>
  <si>
    <t>MCDANIEL PRINTING LLC</t>
  </si>
  <si>
    <t>ONCOR CITIES STEERING COMMITTEE</t>
  </si>
  <si>
    <t>ROCIC</t>
  </si>
  <si>
    <t>BERSON  CRAIG</t>
  </si>
  <si>
    <t>BERSON  CRAIG           VOIDED</t>
  </si>
  <si>
    <t>GFO HOME</t>
  </si>
  <si>
    <t>GFO HOME                VOIDED</t>
  </si>
  <si>
    <t>LRO RESIDENTIAL</t>
  </si>
  <si>
    <t>LRO RESIDENTIAL         VOIDED</t>
  </si>
  <si>
    <t>ANA SITE CONSTRUCTIO</t>
  </si>
  <si>
    <t>TATUM BROWN CUSTOM H</t>
  </si>
  <si>
    <t>CALEA</t>
  </si>
  <si>
    <t>ETC INSTITUTE</t>
  </si>
  <si>
    <t>MOUNTJOY AQUATICS  LLC</t>
  </si>
  <si>
    <t>AMERICAN LAW ENFORCEMENT RADAR AND TRAINING</t>
  </si>
  <si>
    <t>BRADLEY STRANGE</t>
  </si>
  <si>
    <t>HEIDI MCKINLEY</t>
  </si>
  <si>
    <t>LIEBERMAN  RYAN ZACHARY</t>
  </si>
  <si>
    <t>NATHAN HALSEY</t>
  </si>
  <si>
    <t>SOIL BUILDING SYSTEMS  INC.</t>
  </si>
  <si>
    <t>SOFIA TARANGO</t>
  </si>
  <si>
    <t>TCOLE</t>
  </si>
  <si>
    <t>FERNANDO CABALLERO</t>
  </si>
  <si>
    <t>CARENOW</t>
  </si>
  <si>
    <t>DAMIEN GARCIA</t>
  </si>
  <si>
    <t>RODRIGO GARCIA</t>
  </si>
  <si>
    <t>DOMINGO GONZALES JR</t>
  </si>
  <si>
    <t>ANDRES E GUADIANA</t>
  </si>
  <si>
    <t>JESUS GUZMAN</t>
  </si>
  <si>
    <t>ROMEO LARA</t>
  </si>
  <si>
    <t>THE NEW YORK TIMES</t>
  </si>
  <si>
    <t>PAVEMENT DOCTOR CORP.  LLC</t>
  </si>
  <si>
    <t>HD SUPPLY FACILITES MAINTENANCE LTD</t>
  </si>
  <si>
    <t>ARES PLUMBING</t>
  </si>
  <si>
    <t>COVIUS HOLDING  INC.</t>
  </si>
  <si>
    <t>ESTURCER ARAUZ  JOHANA</t>
  </si>
  <si>
    <t>FORVIS  LLP</t>
  </si>
  <si>
    <t>GARRIDO  GEORGE</t>
  </si>
  <si>
    <t>MARC STEINBERG</t>
  </si>
  <si>
    <t>PA PLANTS LLC</t>
  </si>
  <si>
    <t>ROZIE SAMEI</t>
  </si>
  <si>
    <t>SAVANT LEARNING SYSTEMS DBA VIRTUAL ACADEMY</t>
  </si>
  <si>
    <t>TOTAL SAFETY US INC</t>
  </si>
  <si>
    <t>VANGUARD SAFETY WEAR</t>
  </si>
  <si>
    <t>CHRIS VELASQUEZ</t>
  </si>
  <si>
    <t>WORLD BOOK  INC.</t>
  </si>
  <si>
    <t>LAERDAL MEDICAL CORPORATION</t>
  </si>
  <si>
    <t>LENORE EISNER DBA LASCAUX TILE</t>
  </si>
  <si>
    <t>PAYPOINT HR  LLC</t>
  </si>
  <si>
    <t>STERNBERG LIGHTING</t>
  </si>
  <si>
    <t>SUNWEST COMMUNICATIONS INC</t>
  </si>
  <si>
    <t>THE CENTER FOR AMERICAN AND INTERNATIONAL LAW</t>
  </si>
  <si>
    <t>DALLAS LITE &amp; BARRICADE INC</t>
  </si>
  <si>
    <t>INTERNATIONAL CODE COUNCIL  INC.</t>
  </si>
  <si>
    <t>JAMES NESS</t>
  </si>
  <si>
    <t>JORDAN TOWING INC</t>
  </si>
  <si>
    <t>WIILIARD  KAMAERON</t>
  </si>
  <si>
    <t>ARCHITECTS DESIGN GROUP/ADG  LLC</t>
  </si>
  <si>
    <t>MIKE DONAHOE</t>
  </si>
  <si>
    <t>ALBERT D. HAMMACK</t>
  </si>
  <si>
    <t>KENDIGKEAST COLLABORATIVE</t>
  </si>
  <si>
    <t>NAVA  NOUDY JOSE GARCES</t>
  </si>
  <si>
    <t>PUBLIC LIBRARY ADMINISTRATORS OF NORTH TEXAS</t>
  </si>
  <si>
    <t>SAM PACK'S FIVE STAR FORD</t>
  </si>
  <si>
    <t>TEXAS UNDERGROUND  INC.</t>
  </si>
  <si>
    <t>JACK HENRY AND ASSOCIATES  INC.</t>
  </si>
  <si>
    <t>EWING BOURESSA  LLC</t>
  </si>
  <si>
    <t>LEA PARK AND PLAY</t>
  </si>
  <si>
    <t>MEJORADO  DANIELA</t>
  </si>
  <si>
    <t>OIL AND COTTON  LLC</t>
  </si>
  <si>
    <t>SELMON  RYAN THOMAS</t>
  </si>
  <si>
    <t>VELAZQUEZ  CLAUDIA</t>
  </si>
  <si>
    <t>WATSON III  GERALD WAYNE</t>
  </si>
  <si>
    <t>WATSON III  GERALD WAYNEVOIDED</t>
  </si>
  <si>
    <t>JANWAY COMPANY</t>
  </si>
  <si>
    <t>EVI INDUSTRIES  INC &amp; SUBSIDIARIES</t>
  </si>
  <si>
    <t>BRANT BALLARD</t>
  </si>
  <si>
    <t>CITY OF HALTOM CITY</t>
  </si>
  <si>
    <t>COMPTON  FRANCES</t>
  </si>
  <si>
    <t>MATRIX IMAGING SOLUTIONS  LLC</t>
  </si>
  <si>
    <t>TEXAS PAINT &amp; WALLPAPER</t>
  </si>
  <si>
    <t>ZACHARY MCCLARTY</t>
  </si>
  <si>
    <t>JEREMY BURROWS</t>
  </si>
  <si>
    <t>COUSIN'S WATERPROOFING LLC</t>
  </si>
  <si>
    <t>DIGITAL RESOURCES  INC</t>
  </si>
  <si>
    <t>GLAXOSMITHKLINE HOLDINGS AMERICAS INC</t>
  </si>
  <si>
    <t>LEGACY CONTRACTING  LP</t>
  </si>
  <si>
    <t>LOUGH  TAYLOR</t>
  </si>
  <si>
    <t>RASMUS  TRACY DEAN</t>
  </si>
  <si>
    <t>TX DEPT OF STATE HEALTH SERVICES</t>
  </si>
  <si>
    <t>BINSWANGER ENTERPRISES LLC DBA BINSWANGER GLASS</t>
  </si>
  <si>
    <t>CITY OF UNIVERSITY PARK</t>
  </si>
  <si>
    <t>DESOTO FIRE TRAINING CENTER</t>
  </si>
  <si>
    <t>LOYAL 9 MANUFACTURING LLC</t>
  </si>
  <si>
    <t>NORTHWESTERN UNIVERSITY</t>
  </si>
  <si>
    <t>WATERWAY NORTH TEXAS 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</si>
</sst>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EEDB08-976A-4C11-8E77-5CACC1B6F645}" name="Table1" displayName="Table1" ref="A1:F3094" totalsRowShown="0">
  <autoFilter ref="A1:F3094" xr:uid="{12EEDB08-976A-4C11-8E77-5CACC1B6F645}"/>
  <sortState xmlns:xlrd2="http://schemas.microsoft.com/office/spreadsheetml/2017/richdata2" ref="A2:F3094">
    <sortCondition ref="E1:E3094"/>
  </sortState>
  <tableColumns count="6">
    <tableColumn id="2" xr3:uid="{87F6A127-220F-41B9-8672-306C0C5861A0}" name="Vendor # "/>
    <tableColumn id="3" xr3:uid="{BDA94484-36AB-4E56-8A54-8BEAD45CC550}" name="Name"/>
    <tableColumn id="12" xr3:uid="{BFCDF9F0-0CFB-41E7-9A5F-0B9949BF852B}" name="Check #"/>
    <tableColumn id="13" xr3:uid="{6373837A-5826-4469-930B-A893987C4DC2}" name="Check Amount" dataCellStyle="Comma"/>
    <tableColumn id="14" xr3:uid="{00EC906A-FF61-4C55-86FE-6C959D2F382D}" name="Check Date" dataDxfId="0"/>
    <tableColumn id="15" xr3:uid="{EF4003F7-D6ED-4A04-B24D-CC1E9050B70B}" name="Check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EB138-8864-4430-9E16-7E862126E172}">
  <dimension ref="A1:F3094"/>
  <sheetViews>
    <sheetView tabSelected="1" workbookViewId="0">
      <selection activeCell="G11" sqref="G11"/>
    </sheetView>
  </sheetViews>
  <sheetFormatPr defaultRowHeight="15" x14ac:dyDescent="0.25"/>
  <cols>
    <col min="1" max="1" width="13" customWidth="1"/>
    <col min="2" max="2" width="53" bestFit="1" customWidth="1"/>
    <col min="3" max="3" width="10.42578125" bestFit="1" customWidth="1"/>
    <col min="4" max="4" width="16.5703125" bestFit="1" customWidth="1"/>
    <col min="5" max="6" width="13.7109375" bestFit="1" customWidth="1"/>
    <col min="7" max="7" width="1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tr">
        <f>"1"</f>
        <v>1</v>
      </c>
      <c r="B2" t="s">
        <v>39</v>
      </c>
      <c r="C2">
        <v>125345</v>
      </c>
      <c r="D2" s="2">
        <v>17.329999999999998</v>
      </c>
      <c r="E2" s="1">
        <v>45448</v>
      </c>
      <c r="F2" t="s">
        <v>15</v>
      </c>
    </row>
    <row r="3" spans="1:6" x14ac:dyDescent="0.25">
      <c r="A3" t="str">
        <f>"1"</f>
        <v>1</v>
      </c>
      <c r="B3" t="s">
        <v>41</v>
      </c>
      <c r="C3">
        <v>125868</v>
      </c>
      <c r="D3" s="2">
        <v>1.3</v>
      </c>
      <c r="E3" s="1">
        <v>45505</v>
      </c>
      <c r="F3" t="s">
        <v>15</v>
      </c>
    </row>
    <row r="4" spans="1:6" x14ac:dyDescent="0.25">
      <c r="A4" t="str">
        <f>"1"</f>
        <v>1</v>
      </c>
      <c r="B4" t="s">
        <v>43</v>
      </c>
      <c r="C4">
        <v>125869</v>
      </c>
      <c r="D4" s="2">
        <v>64.58</v>
      </c>
      <c r="E4" s="1">
        <v>45505</v>
      </c>
      <c r="F4" t="s">
        <v>15</v>
      </c>
    </row>
    <row r="5" spans="1:6" x14ac:dyDescent="0.25">
      <c r="A5" t="str">
        <f>"04463"</f>
        <v>04463</v>
      </c>
      <c r="B5" t="s">
        <v>45</v>
      </c>
      <c r="C5">
        <v>125879</v>
      </c>
      <c r="D5" s="2">
        <v>56.99</v>
      </c>
      <c r="E5" s="1">
        <v>45520</v>
      </c>
      <c r="F5" t="s">
        <v>15</v>
      </c>
    </row>
    <row r="6" spans="1:6" x14ac:dyDescent="0.25">
      <c r="A6" t="str">
        <f>"04464"</f>
        <v>04464</v>
      </c>
      <c r="B6" t="s">
        <v>45</v>
      </c>
      <c r="C6">
        <v>125880</v>
      </c>
      <c r="D6" s="2">
        <v>58.78</v>
      </c>
      <c r="E6" s="1">
        <v>45520</v>
      </c>
      <c r="F6" t="s">
        <v>15</v>
      </c>
    </row>
    <row r="7" spans="1:6" x14ac:dyDescent="0.25">
      <c r="A7" t="str">
        <f>"04719"</f>
        <v>04719</v>
      </c>
      <c r="B7" t="s">
        <v>45</v>
      </c>
      <c r="C7">
        <v>125881</v>
      </c>
      <c r="D7" s="2">
        <v>275.94</v>
      </c>
      <c r="E7" s="1">
        <v>45520</v>
      </c>
      <c r="F7" t="s">
        <v>15</v>
      </c>
    </row>
    <row r="8" spans="1:6" x14ac:dyDescent="0.25">
      <c r="A8" t="str">
        <f>"05072"</f>
        <v>05072</v>
      </c>
      <c r="B8" t="s">
        <v>45</v>
      </c>
      <c r="C8">
        <v>125882</v>
      </c>
      <c r="D8" s="2">
        <v>354.82</v>
      </c>
      <c r="E8" s="1">
        <v>45520</v>
      </c>
      <c r="F8" t="s">
        <v>15</v>
      </c>
    </row>
    <row r="9" spans="1:6" x14ac:dyDescent="0.25">
      <c r="A9" t="str">
        <f>"1"</f>
        <v>1</v>
      </c>
      <c r="B9" t="s">
        <v>46</v>
      </c>
      <c r="C9">
        <v>126110</v>
      </c>
      <c r="D9" s="2">
        <v>2.97</v>
      </c>
      <c r="E9" s="1">
        <v>45534</v>
      </c>
      <c r="F9" t="s">
        <v>15</v>
      </c>
    </row>
    <row r="10" spans="1:6" x14ac:dyDescent="0.25">
      <c r="A10" t="str">
        <f>"05543"</f>
        <v>05543</v>
      </c>
      <c r="B10" t="s">
        <v>48</v>
      </c>
      <c r="C10">
        <v>126130</v>
      </c>
      <c r="D10" s="2">
        <v>175.5</v>
      </c>
      <c r="E10" s="1">
        <v>45547</v>
      </c>
      <c r="F10" t="s">
        <v>15</v>
      </c>
    </row>
    <row r="11" spans="1:6" x14ac:dyDescent="0.25">
      <c r="A11" t="str">
        <f>"03435"</f>
        <v>03435</v>
      </c>
      <c r="B11" t="s">
        <v>49</v>
      </c>
      <c r="C11">
        <v>126213</v>
      </c>
      <c r="D11" s="2">
        <v>776.98</v>
      </c>
      <c r="E11" s="1">
        <v>45561</v>
      </c>
      <c r="F11" t="s">
        <v>15</v>
      </c>
    </row>
    <row r="12" spans="1:6" x14ac:dyDescent="0.25">
      <c r="A12" t="str">
        <f>"03755"</f>
        <v>03755</v>
      </c>
      <c r="B12" t="s">
        <v>50</v>
      </c>
      <c r="C12">
        <v>126277</v>
      </c>
      <c r="D12" s="2">
        <v>375</v>
      </c>
      <c r="E12" s="1">
        <v>45566</v>
      </c>
      <c r="F12" t="s">
        <v>51</v>
      </c>
    </row>
    <row r="13" spans="1:6" x14ac:dyDescent="0.25">
      <c r="A13" t="str">
        <f>"04615"</f>
        <v>04615</v>
      </c>
      <c r="B13" t="s">
        <v>24</v>
      </c>
      <c r="C13">
        <v>1860</v>
      </c>
      <c r="D13" s="2">
        <v>85.7</v>
      </c>
      <c r="E13" s="1">
        <v>45567</v>
      </c>
      <c r="F13" t="s">
        <v>10</v>
      </c>
    </row>
    <row r="14" spans="1:6" x14ac:dyDescent="0.25">
      <c r="A14" t="str">
        <f>"05001"</f>
        <v>05001</v>
      </c>
      <c r="B14" t="s">
        <v>27</v>
      </c>
      <c r="C14">
        <v>1864</v>
      </c>
      <c r="D14" s="2">
        <v>2658.13</v>
      </c>
      <c r="E14" s="1">
        <v>45567</v>
      </c>
      <c r="F14" t="s">
        <v>10</v>
      </c>
    </row>
    <row r="15" spans="1:6" x14ac:dyDescent="0.25">
      <c r="A15" t="str">
        <f>"05509"</f>
        <v>05509</v>
      </c>
      <c r="B15" t="s">
        <v>30</v>
      </c>
      <c r="C15">
        <v>1905</v>
      </c>
      <c r="D15" s="2">
        <v>6036.08</v>
      </c>
      <c r="E15" s="1">
        <v>45567</v>
      </c>
      <c r="F15" t="s">
        <v>10</v>
      </c>
    </row>
    <row r="16" spans="1:6" x14ac:dyDescent="0.25">
      <c r="A16" t="str">
        <f>"03162"</f>
        <v>03162</v>
      </c>
      <c r="B16" t="s">
        <v>9</v>
      </c>
      <c r="C16">
        <v>1925</v>
      </c>
      <c r="D16" s="2">
        <v>29877.74</v>
      </c>
      <c r="E16" s="1">
        <v>45568</v>
      </c>
      <c r="F16" t="s">
        <v>10</v>
      </c>
    </row>
    <row r="17" spans="1:6" x14ac:dyDescent="0.25">
      <c r="A17" t="str">
        <f>"00555"</f>
        <v>00555</v>
      </c>
      <c r="B17" t="s">
        <v>16</v>
      </c>
      <c r="C17">
        <v>1851</v>
      </c>
      <c r="D17" s="2">
        <v>18264.5</v>
      </c>
      <c r="E17" s="1">
        <v>45569</v>
      </c>
      <c r="F17" t="s">
        <v>10</v>
      </c>
    </row>
    <row r="18" spans="1:6" x14ac:dyDescent="0.25">
      <c r="A18" t="str">
        <f>"01532"</f>
        <v>01532</v>
      </c>
      <c r="B18" t="s">
        <v>17</v>
      </c>
      <c r="C18">
        <v>1852</v>
      </c>
      <c r="D18" s="2">
        <v>154093.15</v>
      </c>
      <c r="E18" s="1">
        <v>45569</v>
      </c>
      <c r="F18" t="s">
        <v>10</v>
      </c>
    </row>
    <row r="19" spans="1:6" x14ac:dyDescent="0.25">
      <c r="A19" t="str">
        <f>"03818"</f>
        <v>03818</v>
      </c>
      <c r="B19" t="s">
        <v>19</v>
      </c>
      <c r="C19">
        <v>1854</v>
      </c>
      <c r="D19" s="2">
        <v>739.56</v>
      </c>
      <c r="E19" s="1">
        <v>45569</v>
      </c>
      <c r="F19" t="s">
        <v>10</v>
      </c>
    </row>
    <row r="20" spans="1:6" x14ac:dyDescent="0.25">
      <c r="A20" t="str">
        <f>"04267"</f>
        <v>04267</v>
      </c>
      <c r="B20" t="s">
        <v>20</v>
      </c>
      <c r="C20">
        <v>1855</v>
      </c>
      <c r="D20" s="2">
        <v>335.8</v>
      </c>
      <c r="E20" s="1">
        <v>45569</v>
      </c>
      <c r="F20" t="s">
        <v>10</v>
      </c>
    </row>
    <row r="21" spans="1:6" x14ac:dyDescent="0.25">
      <c r="A21" t="str">
        <f>"04330"</f>
        <v>04330</v>
      </c>
      <c r="B21" t="s">
        <v>21</v>
      </c>
      <c r="C21">
        <v>1856</v>
      </c>
      <c r="D21" s="2">
        <v>138.46</v>
      </c>
      <c r="E21" s="1">
        <v>45569</v>
      </c>
      <c r="F21" t="s">
        <v>10</v>
      </c>
    </row>
    <row r="22" spans="1:6" x14ac:dyDescent="0.25">
      <c r="A22" t="str">
        <f>"04777"</f>
        <v>04777</v>
      </c>
      <c r="B22" t="s">
        <v>22</v>
      </c>
      <c r="C22">
        <v>1857</v>
      </c>
      <c r="D22" s="2">
        <v>876.23</v>
      </c>
      <c r="E22" s="1">
        <v>45569</v>
      </c>
      <c r="F22" t="s">
        <v>10</v>
      </c>
    </row>
    <row r="23" spans="1:6" x14ac:dyDescent="0.25">
      <c r="A23" t="str">
        <f>"04987"</f>
        <v>04987</v>
      </c>
      <c r="B23" t="s">
        <v>21</v>
      </c>
      <c r="C23">
        <v>1858</v>
      </c>
      <c r="D23" s="2">
        <v>670.66</v>
      </c>
      <c r="E23" s="1">
        <v>45569</v>
      </c>
      <c r="F23" t="s">
        <v>10</v>
      </c>
    </row>
    <row r="24" spans="1:6" x14ac:dyDescent="0.25">
      <c r="A24" t="str">
        <f>"05331"</f>
        <v>05331</v>
      </c>
      <c r="B24" t="s">
        <v>23</v>
      </c>
      <c r="C24">
        <v>1859</v>
      </c>
      <c r="D24" s="2">
        <v>553.85</v>
      </c>
      <c r="E24" s="1">
        <v>45569</v>
      </c>
      <c r="F24" t="s">
        <v>10</v>
      </c>
    </row>
    <row r="25" spans="1:6" x14ac:dyDescent="0.25">
      <c r="A25" t="str">
        <f>"05226"</f>
        <v>05226</v>
      </c>
      <c r="B25" t="s">
        <v>13</v>
      </c>
      <c r="C25">
        <v>1861</v>
      </c>
      <c r="D25" s="2">
        <v>10459.41</v>
      </c>
      <c r="E25" s="1">
        <v>45569</v>
      </c>
      <c r="F25" t="s">
        <v>10</v>
      </c>
    </row>
    <row r="26" spans="1:6" x14ac:dyDescent="0.25">
      <c r="A26" t="str">
        <f>"03788"</f>
        <v>03788</v>
      </c>
      <c r="B26" t="s">
        <v>18</v>
      </c>
      <c r="C26">
        <v>1853</v>
      </c>
      <c r="D26" s="2">
        <v>28000.7</v>
      </c>
      <c r="E26" s="1">
        <v>45572</v>
      </c>
      <c r="F26" t="s">
        <v>10</v>
      </c>
    </row>
    <row r="27" spans="1:6" x14ac:dyDescent="0.25">
      <c r="A27" t="str">
        <f>"04762"</f>
        <v>04762</v>
      </c>
      <c r="B27" t="s">
        <v>25</v>
      </c>
      <c r="C27">
        <v>1862</v>
      </c>
      <c r="D27" s="2">
        <v>172730.03</v>
      </c>
      <c r="E27" s="1">
        <v>45572</v>
      </c>
      <c r="F27" t="s">
        <v>10</v>
      </c>
    </row>
    <row r="28" spans="1:6" x14ac:dyDescent="0.25">
      <c r="A28" t="str">
        <f>"04614"</f>
        <v>04614</v>
      </c>
      <c r="B28" t="s">
        <v>29</v>
      </c>
      <c r="C28">
        <v>1904</v>
      </c>
      <c r="D28" s="2">
        <v>5591.36</v>
      </c>
      <c r="E28" s="1">
        <v>45572</v>
      </c>
      <c r="F28" t="s">
        <v>10</v>
      </c>
    </row>
    <row r="29" spans="1:6" x14ac:dyDescent="0.25">
      <c r="A29" t="str">
        <f>"00328"</f>
        <v>00328</v>
      </c>
      <c r="B29" t="s">
        <v>26</v>
      </c>
      <c r="C29">
        <v>1863</v>
      </c>
      <c r="D29" s="2">
        <v>466344.49</v>
      </c>
      <c r="E29" s="1">
        <v>45574</v>
      </c>
      <c r="F29" t="s">
        <v>10</v>
      </c>
    </row>
    <row r="30" spans="1:6" x14ac:dyDescent="0.25">
      <c r="A30" t="str">
        <f>"01088"</f>
        <v>01088</v>
      </c>
      <c r="B30" t="s">
        <v>14</v>
      </c>
      <c r="C30">
        <v>1866</v>
      </c>
      <c r="D30" s="2">
        <v>247839.02</v>
      </c>
      <c r="E30" s="1">
        <v>45574</v>
      </c>
      <c r="F30" t="s">
        <v>10</v>
      </c>
    </row>
    <row r="31" spans="1:6" x14ac:dyDescent="0.25">
      <c r="A31" t="str">
        <f>"05503"</f>
        <v>05503</v>
      </c>
      <c r="B31" t="s">
        <v>28</v>
      </c>
      <c r="C31">
        <v>1865</v>
      </c>
      <c r="D31" s="2">
        <v>5</v>
      </c>
      <c r="E31" s="1">
        <v>45575</v>
      </c>
      <c r="F31" t="s">
        <v>10</v>
      </c>
    </row>
    <row r="32" spans="1:6" x14ac:dyDescent="0.25">
      <c r="A32" t="str">
        <f>"1"</f>
        <v>1</v>
      </c>
      <c r="B32" t="s">
        <v>52</v>
      </c>
      <c r="C32">
        <v>126278</v>
      </c>
      <c r="D32" s="2">
        <v>454.06</v>
      </c>
      <c r="E32" s="1">
        <v>45575</v>
      </c>
      <c r="F32" t="s">
        <v>51</v>
      </c>
    </row>
    <row r="33" spans="1:6" x14ac:dyDescent="0.25">
      <c r="A33" t="str">
        <f>"04925"</f>
        <v>04925</v>
      </c>
      <c r="B33" t="s">
        <v>53</v>
      </c>
      <c r="C33">
        <v>126279</v>
      </c>
      <c r="D33" s="2">
        <v>1341</v>
      </c>
      <c r="E33" s="1">
        <v>45575</v>
      </c>
      <c r="F33" t="s">
        <v>51</v>
      </c>
    </row>
    <row r="34" spans="1:6" x14ac:dyDescent="0.25">
      <c r="A34" t="str">
        <f>"04555"</f>
        <v>04555</v>
      </c>
      <c r="B34" t="s">
        <v>54</v>
      </c>
      <c r="C34">
        <v>126280</v>
      </c>
      <c r="D34" s="2">
        <v>130.22999999999999</v>
      </c>
      <c r="E34" s="1">
        <v>45575</v>
      </c>
      <c r="F34" t="s">
        <v>51</v>
      </c>
    </row>
    <row r="35" spans="1:6" x14ac:dyDescent="0.25">
      <c r="A35" t="str">
        <f>"05568"</f>
        <v>05568</v>
      </c>
      <c r="B35" t="s">
        <v>55</v>
      </c>
      <c r="C35">
        <v>126281</v>
      </c>
      <c r="D35" s="2">
        <v>56.83</v>
      </c>
      <c r="E35" s="1">
        <v>45575</v>
      </c>
      <c r="F35" t="s">
        <v>51</v>
      </c>
    </row>
    <row r="36" spans="1:6" x14ac:dyDescent="0.25">
      <c r="A36" t="str">
        <f>"04018"</f>
        <v>04018</v>
      </c>
      <c r="B36" t="s">
        <v>45</v>
      </c>
      <c r="C36">
        <v>126282</v>
      </c>
      <c r="D36" s="2">
        <v>1283.21</v>
      </c>
      <c r="E36" s="1">
        <v>45575</v>
      </c>
      <c r="F36" t="s">
        <v>51</v>
      </c>
    </row>
    <row r="37" spans="1:6" x14ac:dyDescent="0.25">
      <c r="A37" t="str">
        <f>"04096"</f>
        <v>04096</v>
      </c>
      <c r="B37" t="s">
        <v>45</v>
      </c>
      <c r="C37">
        <v>126283</v>
      </c>
      <c r="D37" s="2">
        <v>106.08</v>
      </c>
      <c r="E37" s="1">
        <v>45575</v>
      </c>
      <c r="F37" t="s">
        <v>51</v>
      </c>
    </row>
    <row r="38" spans="1:6" x14ac:dyDescent="0.25">
      <c r="A38" t="str">
        <f>"04463"</f>
        <v>04463</v>
      </c>
      <c r="B38" t="s">
        <v>45</v>
      </c>
      <c r="C38">
        <v>126284</v>
      </c>
      <c r="D38" s="2">
        <v>59.23</v>
      </c>
      <c r="E38" s="1">
        <v>45575</v>
      </c>
      <c r="F38" t="s">
        <v>51</v>
      </c>
    </row>
    <row r="39" spans="1:6" x14ac:dyDescent="0.25">
      <c r="A39" t="str">
        <f>"04464"</f>
        <v>04464</v>
      </c>
      <c r="B39" t="s">
        <v>45</v>
      </c>
      <c r="C39">
        <v>126285</v>
      </c>
      <c r="D39" s="2">
        <v>59.23</v>
      </c>
      <c r="E39" s="1">
        <v>45575</v>
      </c>
      <c r="F39" t="s">
        <v>51</v>
      </c>
    </row>
    <row r="40" spans="1:6" x14ac:dyDescent="0.25">
      <c r="A40" t="str">
        <f>"04719"</f>
        <v>04719</v>
      </c>
      <c r="B40" t="s">
        <v>45</v>
      </c>
      <c r="C40">
        <v>126286</v>
      </c>
      <c r="D40" s="2">
        <v>277.76</v>
      </c>
      <c r="E40" s="1">
        <v>45575</v>
      </c>
      <c r="F40" t="s">
        <v>51</v>
      </c>
    </row>
    <row r="41" spans="1:6" x14ac:dyDescent="0.25">
      <c r="A41" t="str">
        <f>"05072"</f>
        <v>05072</v>
      </c>
      <c r="B41" t="s">
        <v>45</v>
      </c>
      <c r="C41">
        <v>126287</v>
      </c>
      <c r="D41" s="2">
        <v>356.78</v>
      </c>
      <c r="E41" s="1">
        <v>45575</v>
      </c>
      <c r="F41" t="s">
        <v>51</v>
      </c>
    </row>
    <row r="42" spans="1:6" x14ac:dyDescent="0.25">
      <c r="A42" t="str">
        <f>"24636"</f>
        <v>24636</v>
      </c>
      <c r="B42" t="s">
        <v>45</v>
      </c>
      <c r="C42">
        <v>126288</v>
      </c>
      <c r="D42" s="2">
        <v>106.08</v>
      </c>
      <c r="E42" s="1">
        <v>45575</v>
      </c>
      <c r="F42" t="s">
        <v>51</v>
      </c>
    </row>
    <row r="43" spans="1:6" x14ac:dyDescent="0.25">
      <c r="A43" t="str">
        <f>"04943"</f>
        <v>04943</v>
      </c>
      <c r="B43" t="s">
        <v>56</v>
      </c>
      <c r="C43">
        <v>126289</v>
      </c>
      <c r="D43" s="2">
        <v>5027.5600000000004</v>
      </c>
      <c r="E43" s="1">
        <v>45575</v>
      </c>
      <c r="F43" t="s">
        <v>51</v>
      </c>
    </row>
    <row r="44" spans="1:6" x14ac:dyDescent="0.25">
      <c r="A44" t="str">
        <f>"90682"</f>
        <v>90682</v>
      </c>
      <c r="B44" t="s">
        <v>57</v>
      </c>
      <c r="C44">
        <v>126290</v>
      </c>
      <c r="D44" s="2">
        <v>2499.65</v>
      </c>
      <c r="E44" s="1">
        <v>45575</v>
      </c>
      <c r="F44" t="s">
        <v>51</v>
      </c>
    </row>
    <row r="45" spans="1:6" x14ac:dyDescent="0.25">
      <c r="A45" t="str">
        <f>"00654"</f>
        <v>00654</v>
      </c>
      <c r="B45" t="s">
        <v>58</v>
      </c>
      <c r="C45">
        <v>126291</v>
      </c>
      <c r="D45" s="2">
        <v>180.11</v>
      </c>
      <c r="E45" s="1">
        <v>45575</v>
      </c>
      <c r="F45" t="s">
        <v>51</v>
      </c>
    </row>
    <row r="46" spans="1:6" x14ac:dyDescent="0.25">
      <c r="A46" t="str">
        <f>"04644"</f>
        <v>04644</v>
      </c>
      <c r="B46" t="s">
        <v>59</v>
      </c>
      <c r="C46">
        <v>126292</v>
      </c>
      <c r="D46" s="2">
        <v>663438.19999999995</v>
      </c>
      <c r="E46" s="1">
        <v>45575</v>
      </c>
      <c r="F46" t="s">
        <v>51</v>
      </c>
    </row>
    <row r="47" spans="1:6" x14ac:dyDescent="0.25">
      <c r="A47" t="str">
        <f>"01525"</f>
        <v>01525</v>
      </c>
      <c r="B47" t="s">
        <v>60</v>
      </c>
      <c r="C47">
        <v>126293</v>
      </c>
      <c r="D47" s="2">
        <v>365.41</v>
      </c>
      <c r="E47" s="1">
        <v>45575</v>
      </c>
      <c r="F47" t="s">
        <v>51</v>
      </c>
    </row>
    <row r="48" spans="1:6" x14ac:dyDescent="0.25">
      <c r="A48" t="str">
        <f>"03541"</f>
        <v>03541</v>
      </c>
      <c r="B48" t="s">
        <v>61</v>
      </c>
      <c r="C48">
        <v>126294</v>
      </c>
      <c r="D48" s="2">
        <v>224.42</v>
      </c>
      <c r="E48" s="1">
        <v>45575</v>
      </c>
      <c r="F48" t="s">
        <v>51</v>
      </c>
    </row>
    <row r="49" spans="1:6" x14ac:dyDescent="0.25">
      <c r="A49" t="str">
        <f>"05166"</f>
        <v>05166</v>
      </c>
      <c r="B49" t="s">
        <v>62</v>
      </c>
      <c r="C49">
        <v>126295</v>
      </c>
      <c r="D49" s="2">
        <v>773.74</v>
      </c>
      <c r="E49" s="1">
        <v>45575</v>
      </c>
      <c r="F49" t="s">
        <v>51</v>
      </c>
    </row>
    <row r="50" spans="1:6" x14ac:dyDescent="0.25">
      <c r="A50" t="str">
        <f>"04388"</f>
        <v>04388</v>
      </c>
      <c r="B50" t="s">
        <v>63</v>
      </c>
      <c r="C50">
        <v>126296</v>
      </c>
      <c r="D50" s="2">
        <v>346.52</v>
      </c>
      <c r="E50" s="1">
        <v>45575</v>
      </c>
      <c r="F50" t="s">
        <v>51</v>
      </c>
    </row>
    <row r="51" spans="1:6" x14ac:dyDescent="0.25">
      <c r="A51" t="str">
        <f>"03671"</f>
        <v>03671</v>
      </c>
      <c r="B51" t="s">
        <v>64</v>
      </c>
      <c r="C51">
        <v>126297</v>
      </c>
      <c r="D51" s="2">
        <v>7353</v>
      </c>
      <c r="E51" s="1">
        <v>45575</v>
      </c>
      <c r="F51" t="s">
        <v>51</v>
      </c>
    </row>
    <row r="52" spans="1:6" x14ac:dyDescent="0.25">
      <c r="A52" t="str">
        <f>"03711"</f>
        <v>03711</v>
      </c>
      <c r="B52" t="s">
        <v>65</v>
      </c>
      <c r="C52">
        <v>126298</v>
      </c>
      <c r="D52" s="2">
        <v>243.2</v>
      </c>
      <c r="E52" s="1">
        <v>45575</v>
      </c>
      <c r="F52" t="s">
        <v>51</v>
      </c>
    </row>
    <row r="53" spans="1:6" x14ac:dyDescent="0.25">
      <c r="A53" t="str">
        <f>"01596"</f>
        <v>01596</v>
      </c>
      <c r="B53" t="s">
        <v>66</v>
      </c>
      <c r="C53">
        <v>126299</v>
      </c>
      <c r="D53" s="2">
        <v>1124</v>
      </c>
      <c r="E53" s="1">
        <v>45575</v>
      </c>
      <c r="F53" t="s">
        <v>51</v>
      </c>
    </row>
    <row r="54" spans="1:6" x14ac:dyDescent="0.25">
      <c r="A54" t="str">
        <f>"00160"</f>
        <v>00160</v>
      </c>
      <c r="B54" t="s">
        <v>67</v>
      </c>
      <c r="C54">
        <v>126300</v>
      </c>
      <c r="D54" s="2">
        <v>397.5</v>
      </c>
      <c r="E54" s="1">
        <v>45575</v>
      </c>
      <c r="F54" t="s">
        <v>51</v>
      </c>
    </row>
    <row r="55" spans="1:6" x14ac:dyDescent="0.25">
      <c r="A55" t="str">
        <f>"05129"</f>
        <v>05129</v>
      </c>
      <c r="B55" t="s">
        <v>68</v>
      </c>
      <c r="C55">
        <v>126301</v>
      </c>
      <c r="D55" s="2">
        <v>56.92</v>
      </c>
      <c r="E55" s="1">
        <v>45575</v>
      </c>
      <c r="F55" t="s">
        <v>51</v>
      </c>
    </row>
    <row r="56" spans="1:6" x14ac:dyDescent="0.25">
      <c r="A56" t="str">
        <f>"00340"</f>
        <v>00340</v>
      </c>
      <c r="B56" t="s">
        <v>69</v>
      </c>
      <c r="C56">
        <v>126302</v>
      </c>
      <c r="D56" s="2">
        <v>89328.95</v>
      </c>
      <c r="E56" s="1">
        <v>45575</v>
      </c>
      <c r="F56" t="s">
        <v>51</v>
      </c>
    </row>
    <row r="57" spans="1:6" x14ac:dyDescent="0.25">
      <c r="A57" t="str">
        <f>"00543"</f>
        <v>00543</v>
      </c>
      <c r="B57" t="s">
        <v>70</v>
      </c>
      <c r="C57">
        <v>126303</v>
      </c>
      <c r="D57" s="2">
        <v>105</v>
      </c>
      <c r="E57" s="1">
        <v>45575</v>
      </c>
      <c r="F57" t="s">
        <v>51</v>
      </c>
    </row>
    <row r="58" spans="1:6" x14ac:dyDescent="0.25">
      <c r="A58" t="str">
        <f>"02675"</f>
        <v>02675</v>
      </c>
      <c r="B58" t="s">
        <v>71</v>
      </c>
      <c r="C58">
        <v>126304</v>
      </c>
      <c r="D58" s="2">
        <v>704</v>
      </c>
      <c r="E58" s="1">
        <v>45575</v>
      </c>
      <c r="F58" t="s">
        <v>51</v>
      </c>
    </row>
    <row r="59" spans="1:6" x14ac:dyDescent="0.25">
      <c r="A59" t="str">
        <f>"02807"</f>
        <v>02807</v>
      </c>
      <c r="B59" t="s">
        <v>72</v>
      </c>
      <c r="C59">
        <v>126305</v>
      </c>
      <c r="D59" s="2">
        <v>168</v>
      </c>
      <c r="E59" s="1">
        <v>45575</v>
      </c>
      <c r="F59" t="s">
        <v>51</v>
      </c>
    </row>
    <row r="60" spans="1:6" x14ac:dyDescent="0.25">
      <c r="A60" t="str">
        <f>"04818"</f>
        <v>04818</v>
      </c>
      <c r="B60" t="s">
        <v>73</v>
      </c>
      <c r="C60">
        <v>126306</v>
      </c>
      <c r="D60" s="2">
        <v>573.08000000000004</v>
      </c>
      <c r="E60" s="1">
        <v>45575</v>
      </c>
      <c r="F60" t="s">
        <v>51</v>
      </c>
    </row>
    <row r="61" spans="1:6" x14ac:dyDescent="0.25">
      <c r="A61" t="str">
        <f>"00329"</f>
        <v>00329</v>
      </c>
      <c r="B61" t="s">
        <v>74</v>
      </c>
      <c r="C61">
        <v>126307</v>
      </c>
      <c r="D61" s="2">
        <v>840</v>
      </c>
      <c r="E61" s="1">
        <v>45575</v>
      </c>
      <c r="F61" t="s">
        <v>51</v>
      </c>
    </row>
    <row r="62" spans="1:6" x14ac:dyDescent="0.25">
      <c r="A62" t="str">
        <f>"04206"</f>
        <v>04206</v>
      </c>
      <c r="B62" t="s">
        <v>75</v>
      </c>
      <c r="C62">
        <v>126308</v>
      </c>
      <c r="D62" s="2">
        <v>220.19</v>
      </c>
      <c r="E62" s="1">
        <v>45575</v>
      </c>
      <c r="F62" t="s">
        <v>51</v>
      </c>
    </row>
    <row r="63" spans="1:6" x14ac:dyDescent="0.25">
      <c r="A63" t="str">
        <f>"04815"</f>
        <v>04815</v>
      </c>
      <c r="B63" t="s">
        <v>76</v>
      </c>
      <c r="C63">
        <v>126309</v>
      </c>
      <c r="D63" s="2">
        <v>1833.36</v>
      </c>
      <c r="E63" s="1">
        <v>45575</v>
      </c>
      <c r="F63" t="s">
        <v>51</v>
      </c>
    </row>
    <row r="64" spans="1:6" x14ac:dyDescent="0.25">
      <c r="A64" t="str">
        <f>"00364"</f>
        <v>00364</v>
      </c>
      <c r="B64" t="s">
        <v>77</v>
      </c>
      <c r="C64">
        <v>126310</v>
      </c>
      <c r="D64" s="2">
        <v>1005.62</v>
      </c>
      <c r="E64" s="1">
        <v>45575</v>
      </c>
      <c r="F64" t="s">
        <v>51</v>
      </c>
    </row>
    <row r="65" spans="1:6" x14ac:dyDescent="0.25">
      <c r="A65" t="str">
        <f>"02405"</f>
        <v>02405</v>
      </c>
      <c r="B65" t="s">
        <v>78</v>
      </c>
      <c r="C65">
        <v>126311</v>
      </c>
      <c r="D65" s="2">
        <v>1816.01</v>
      </c>
      <c r="E65" s="1">
        <v>45575</v>
      </c>
      <c r="F65" t="s">
        <v>51</v>
      </c>
    </row>
    <row r="66" spans="1:6" x14ac:dyDescent="0.25">
      <c r="A66" t="str">
        <f>"01877"</f>
        <v>01877</v>
      </c>
      <c r="B66" t="s">
        <v>79</v>
      </c>
      <c r="C66">
        <v>126312</v>
      </c>
      <c r="D66" s="2">
        <v>198.56</v>
      </c>
      <c r="E66" s="1">
        <v>45575</v>
      </c>
      <c r="F66" t="s">
        <v>51</v>
      </c>
    </row>
    <row r="67" spans="1:6" x14ac:dyDescent="0.25">
      <c r="A67" t="str">
        <f>"00428"</f>
        <v>00428</v>
      </c>
      <c r="B67" t="s">
        <v>80</v>
      </c>
      <c r="C67">
        <v>126313</v>
      </c>
      <c r="D67" s="2">
        <v>18.5</v>
      </c>
      <c r="E67" s="1">
        <v>45575</v>
      </c>
      <c r="F67" t="s">
        <v>51</v>
      </c>
    </row>
    <row r="68" spans="1:6" x14ac:dyDescent="0.25">
      <c r="A68" t="str">
        <f>"1"</f>
        <v>1</v>
      </c>
      <c r="B68" t="s">
        <v>81</v>
      </c>
      <c r="C68">
        <v>126314</v>
      </c>
      <c r="D68" s="2">
        <v>250</v>
      </c>
      <c r="E68" s="1">
        <v>45575</v>
      </c>
      <c r="F68" t="s">
        <v>51</v>
      </c>
    </row>
    <row r="69" spans="1:6" x14ac:dyDescent="0.25">
      <c r="A69" t="str">
        <f>"03262"</f>
        <v>03262</v>
      </c>
      <c r="B69" t="s">
        <v>82</v>
      </c>
      <c r="C69">
        <v>126315</v>
      </c>
      <c r="D69" s="2">
        <v>260</v>
      </c>
      <c r="E69" s="1">
        <v>45575</v>
      </c>
      <c r="F69" t="s">
        <v>51</v>
      </c>
    </row>
    <row r="70" spans="1:6" x14ac:dyDescent="0.25">
      <c r="A70" t="str">
        <f>"04895"</f>
        <v>04895</v>
      </c>
      <c r="B70" t="s">
        <v>83</v>
      </c>
      <c r="C70">
        <v>126316</v>
      </c>
      <c r="D70" s="2">
        <v>1266.26</v>
      </c>
      <c r="E70" s="1">
        <v>45575</v>
      </c>
      <c r="F70" t="s">
        <v>51</v>
      </c>
    </row>
    <row r="71" spans="1:6" x14ac:dyDescent="0.25">
      <c r="A71" t="str">
        <f>"04304"</f>
        <v>04304</v>
      </c>
      <c r="B71" t="s">
        <v>84</v>
      </c>
      <c r="C71">
        <v>126317</v>
      </c>
      <c r="D71" s="2">
        <v>21770.35</v>
      </c>
      <c r="E71" s="1">
        <v>45575</v>
      </c>
      <c r="F71" t="s">
        <v>51</v>
      </c>
    </row>
    <row r="72" spans="1:6" x14ac:dyDescent="0.25">
      <c r="A72" t="str">
        <f>"03884"</f>
        <v>03884</v>
      </c>
      <c r="B72" t="s">
        <v>85</v>
      </c>
      <c r="C72">
        <v>126318</v>
      </c>
      <c r="D72" s="2">
        <v>527.25</v>
      </c>
      <c r="E72" s="1">
        <v>45575</v>
      </c>
      <c r="F72" t="s">
        <v>51</v>
      </c>
    </row>
    <row r="73" spans="1:6" x14ac:dyDescent="0.25">
      <c r="A73" t="str">
        <f>"05299"</f>
        <v>05299</v>
      </c>
      <c r="B73" t="s">
        <v>86</v>
      </c>
      <c r="C73">
        <v>126319</v>
      </c>
      <c r="D73" s="2">
        <v>145</v>
      </c>
      <c r="E73" s="1">
        <v>45575</v>
      </c>
      <c r="F73" t="s">
        <v>51</v>
      </c>
    </row>
    <row r="74" spans="1:6" x14ac:dyDescent="0.25">
      <c r="A74" t="str">
        <f>"00501"</f>
        <v>00501</v>
      </c>
      <c r="B74" t="s">
        <v>87</v>
      </c>
      <c r="C74">
        <v>126320</v>
      </c>
      <c r="D74" s="2">
        <v>158.91</v>
      </c>
      <c r="E74" s="1">
        <v>45575</v>
      </c>
      <c r="F74" t="s">
        <v>51</v>
      </c>
    </row>
    <row r="75" spans="1:6" x14ac:dyDescent="0.25">
      <c r="A75" t="str">
        <f>"01204"</f>
        <v>01204</v>
      </c>
      <c r="B75" t="s">
        <v>88</v>
      </c>
      <c r="C75">
        <v>126321</v>
      </c>
      <c r="D75" s="2">
        <v>140.25</v>
      </c>
      <c r="E75" s="1">
        <v>45575</v>
      </c>
      <c r="F75" t="s">
        <v>51</v>
      </c>
    </row>
    <row r="76" spans="1:6" x14ac:dyDescent="0.25">
      <c r="A76" t="str">
        <f>"01415"</f>
        <v>01415</v>
      </c>
      <c r="B76" t="s">
        <v>89</v>
      </c>
      <c r="C76">
        <v>126322</v>
      </c>
      <c r="D76" s="2">
        <v>927.31</v>
      </c>
      <c r="E76" s="1">
        <v>45575</v>
      </c>
      <c r="F76" t="s">
        <v>51</v>
      </c>
    </row>
    <row r="77" spans="1:6" x14ac:dyDescent="0.25">
      <c r="A77" t="str">
        <f>"1"</f>
        <v>1</v>
      </c>
      <c r="B77" t="s">
        <v>90</v>
      </c>
      <c r="C77">
        <v>126323</v>
      </c>
      <c r="D77" s="2">
        <v>135</v>
      </c>
      <c r="E77" s="1">
        <v>45575</v>
      </c>
      <c r="F77" t="s">
        <v>15</v>
      </c>
    </row>
    <row r="78" spans="1:6" x14ac:dyDescent="0.25">
      <c r="A78" t="str">
        <f>"00565"</f>
        <v>00565</v>
      </c>
      <c r="B78" t="s">
        <v>92</v>
      </c>
      <c r="C78">
        <v>126324</v>
      </c>
      <c r="D78" s="2">
        <v>2278.15</v>
      </c>
      <c r="E78" s="1">
        <v>45575</v>
      </c>
      <c r="F78" t="s">
        <v>51</v>
      </c>
    </row>
    <row r="79" spans="1:6" x14ac:dyDescent="0.25">
      <c r="A79" t="str">
        <f>"01604"</f>
        <v>01604</v>
      </c>
      <c r="B79" t="s">
        <v>93</v>
      </c>
      <c r="C79">
        <v>126332</v>
      </c>
      <c r="D79" s="2">
        <v>162.46</v>
      </c>
      <c r="E79" s="1">
        <v>45575</v>
      </c>
      <c r="F79" t="s">
        <v>51</v>
      </c>
    </row>
    <row r="80" spans="1:6" x14ac:dyDescent="0.25">
      <c r="A80" t="str">
        <f>"05241"</f>
        <v>05241</v>
      </c>
      <c r="B80" t="s">
        <v>94</v>
      </c>
      <c r="C80">
        <v>126333</v>
      </c>
      <c r="D80" s="2">
        <v>48</v>
      </c>
      <c r="E80" s="1">
        <v>45575</v>
      </c>
      <c r="F80" t="s">
        <v>51</v>
      </c>
    </row>
    <row r="81" spans="1:6" x14ac:dyDescent="0.25">
      <c r="A81" t="str">
        <f>"05014"</f>
        <v>05014</v>
      </c>
      <c r="B81" t="s">
        <v>95</v>
      </c>
      <c r="C81">
        <v>126334</v>
      </c>
      <c r="D81" s="2">
        <v>602.35</v>
      </c>
      <c r="E81" s="1">
        <v>45575</v>
      </c>
      <c r="F81" t="s">
        <v>51</v>
      </c>
    </row>
    <row r="82" spans="1:6" x14ac:dyDescent="0.25">
      <c r="A82" t="str">
        <f>"04331"</f>
        <v>04331</v>
      </c>
      <c r="B82" t="s">
        <v>96</v>
      </c>
      <c r="C82">
        <v>126335</v>
      </c>
      <c r="D82" s="2">
        <v>5955</v>
      </c>
      <c r="E82" s="1">
        <v>45575</v>
      </c>
      <c r="F82" t="s">
        <v>51</v>
      </c>
    </row>
    <row r="83" spans="1:6" x14ac:dyDescent="0.25">
      <c r="A83" t="str">
        <f>"04331"</f>
        <v>04331</v>
      </c>
      <c r="B83" t="s">
        <v>96</v>
      </c>
      <c r="C83">
        <v>126336</v>
      </c>
      <c r="D83" s="2">
        <v>7280.75</v>
      </c>
      <c r="E83" s="1">
        <v>45575</v>
      </c>
      <c r="F83" t="s">
        <v>51</v>
      </c>
    </row>
    <row r="84" spans="1:6" x14ac:dyDescent="0.25">
      <c r="A84" t="str">
        <f>"04331"</f>
        <v>04331</v>
      </c>
      <c r="B84" t="s">
        <v>96</v>
      </c>
      <c r="C84">
        <v>126337</v>
      </c>
      <c r="D84" s="2">
        <v>6251.29</v>
      </c>
      <c r="E84" s="1">
        <v>45575</v>
      </c>
      <c r="F84" t="s">
        <v>51</v>
      </c>
    </row>
    <row r="85" spans="1:6" x14ac:dyDescent="0.25">
      <c r="A85" t="str">
        <f>"04331"</f>
        <v>04331</v>
      </c>
      <c r="B85" t="s">
        <v>96</v>
      </c>
      <c r="C85">
        <v>126338</v>
      </c>
      <c r="D85" s="2">
        <v>2835.49</v>
      </c>
      <c r="E85" s="1">
        <v>45575</v>
      </c>
      <c r="F85" t="s">
        <v>51</v>
      </c>
    </row>
    <row r="86" spans="1:6" x14ac:dyDescent="0.25">
      <c r="A86" t="str">
        <f>"04331"</f>
        <v>04331</v>
      </c>
      <c r="B86" t="s">
        <v>96</v>
      </c>
      <c r="C86">
        <v>126339</v>
      </c>
      <c r="D86" s="2">
        <v>62080.55</v>
      </c>
      <c r="E86" s="1">
        <v>45575</v>
      </c>
      <c r="F86" t="s">
        <v>51</v>
      </c>
    </row>
    <row r="87" spans="1:6" x14ac:dyDescent="0.25">
      <c r="A87" t="str">
        <f>"04331"</f>
        <v>04331</v>
      </c>
      <c r="B87" t="s">
        <v>96</v>
      </c>
      <c r="C87">
        <v>126340</v>
      </c>
      <c r="D87" s="2">
        <v>32280</v>
      </c>
      <c r="E87" s="1">
        <v>45575</v>
      </c>
      <c r="F87" t="s">
        <v>51</v>
      </c>
    </row>
    <row r="88" spans="1:6" x14ac:dyDescent="0.25">
      <c r="A88" t="str">
        <f>"04331"</f>
        <v>04331</v>
      </c>
      <c r="B88" t="s">
        <v>96</v>
      </c>
      <c r="C88">
        <v>126341</v>
      </c>
      <c r="D88" s="2">
        <v>63311.54</v>
      </c>
      <c r="E88" s="1">
        <v>45575</v>
      </c>
      <c r="F88" t="s">
        <v>51</v>
      </c>
    </row>
    <row r="89" spans="1:6" x14ac:dyDescent="0.25">
      <c r="A89" t="str">
        <f>"04331"</f>
        <v>04331</v>
      </c>
      <c r="B89" t="s">
        <v>96</v>
      </c>
      <c r="C89">
        <v>126342</v>
      </c>
      <c r="D89" s="2">
        <v>53800</v>
      </c>
      <c r="E89" s="1">
        <v>45575</v>
      </c>
      <c r="F89" t="s">
        <v>51</v>
      </c>
    </row>
    <row r="90" spans="1:6" x14ac:dyDescent="0.25">
      <c r="A90" t="str">
        <f>"04331"</f>
        <v>04331</v>
      </c>
      <c r="B90" t="s">
        <v>96</v>
      </c>
      <c r="C90">
        <v>126343</v>
      </c>
      <c r="D90" s="2">
        <v>810.9</v>
      </c>
      <c r="E90" s="1">
        <v>45575</v>
      </c>
      <c r="F90" t="s">
        <v>51</v>
      </c>
    </row>
    <row r="91" spans="1:6" x14ac:dyDescent="0.25">
      <c r="A91" t="str">
        <f>"04331"</f>
        <v>04331</v>
      </c>
      <c r="B91" t="s">
        <v>96</v>
      </c>
      <c r="C91">
        <v>126344</v>
      </c>
      <c r="D91" s="2">
        <v>9450</v>
      </c>
      <c r="E91" s="1">
        <v>45575</v>
      </c>
      <c r="F91" t="s">
        <v>51</v>
      </c>
    </row>
    <row r="92" spans="1:6" x14ac:dyDescent="0.25">
      <c r="A92" t="str">
        <f>"04331"</f>
        <v>04331</v>
      </c>
      <c r="B92" t="s">
        <v>96</v>
      </c>
      <c r="C92">
        <v>126345</v>
      </c>
      <c r="D92" s="2">
        <v>1025</v>
      </c>
      <c r="E92" s="1">
        <v>45575</v>
      </c>
      <c r="F92" t="s">
        <v>51</v>
      </c>
    </row>
    <row r="93" spans="1:6" x14ac:dyDescent="0.25">
      <c r="A93" t="str">
        <f>"1"</f>
        <v>1</v>
      </c>
      <c r="B93" t="s">
        <v>97</v>
      </c>
      <c r="C93">
        <v>126346</v>
      </c>
      <c r="D93" s="2">
        <v>149.96</v>
      </c>
      <c r="E93" s="1">
        <v>45575</v>
      </c>
      <c r="F93" t="s">
        <v>51</v>
      </c>
    </row>
    <row r="94" spans="1:6" x14ac:dyDescent="0.25">
      <c r="A94" t="str">
        <f>"05481"</f>
        <v>05481</v>
      </c>
      <c r="B94" t="s">
        <v>98</v>
      </c>
      <c r="C94">
        <v>126347</v>
      </c>
      <c r="D94" s="2">
        <v>341857.5</v>
      </c>
      <c r="E94" s="1">
        <v>45575</v>
      </c>
      <c r="F94" t="s">
        <v>51</v>
      </c>
    </row>
    <row r="95" spans="1:6" x14ac:dyDescent="0.25">
      <c r="A95" t="str">
        <f>"03463"</f>
        <v>03463</v>
      </c>
      <c r="B95" t="s">
        <v>99</v>
      </c>
      <c r="C95">
        <v>126348</v>
      </c>
      <c r="D95" s="2">
        <v>1.1599999999999999</v>
      </c>
      <c r="E95" s="1">
        <v>45575</v>
      </c>
      <c r="F95" t="s">
        <v>51</v>
      </c>
    </row>
    <row r="96" spans="1:6" x14ac:dyDescent="0.25">
      <c r="A96" t="str">
        <f>"05559"</f>
        <v>05559</v>
      </c>
      <c r="B96" t="s">
        <v>100</v>
      </c>
      <c r="C96">
        <v>126349</v>
      </c>
      <c r="D96" s="2">
        <v>1940</v>
      </c>
      <c r="E96" s="1">
        <v>45575</v>
      </c>
      <c r="F96" t="s">
        <v>51</v>
      </c>
    </row>
    <row r="97" spans="1:6" x14ac:dyDescent="0.25">
      <c r="A97" t="str">
        <f>"05172"</f>
        <v>05172</v>
      </c>
      <c r="B97" t="s">
        <v>101</v>
      </c>
      <c r="C97">
        <v>126350</v>
      </c>
      <c r="D97" s="2">
        <v>199.96</v>
      </c>
      <c r="E97" s="1">
        <v>45575</v>
      </c>
      <c r="F97" t="s">
        <v>51</v>
      </c>
    </row>
    <row r="98" spans="1:6" x14ac:dyDescent="0.25">
      <c r="A98" t="str">
        <f>"03461"</f>
        <v>03461</v>
      </c>
      <c r="B98" t="s">
        <v>102</v>
      </c>
      <c r="C98">
        <v>126351</v>
      </c>
      <c r="D98" s="2">
        <v>414</v>
      </c>
      <c r="E98" s="1">
        <v>45575</v>
      </c>
      <c r="F98" t="s">
        <v>51</v>
      </c>
    </row>
    <row r="99" spans="1:6" x14ac:dyDescent="0.25">
      <c r="A99" t="str">
        <f>"01648"</f>
        <v>01648</v>
      </c>
      <c r="B99" t="s">
        <v>103</v>
      </c>
      <c r="C99">
        <v>126352</v>
      </c>
      <c r="D99" s="2">
        <v>873.45</v>
      </c>
      <c r="E99" s="1">
        <v>45575</v>
      </c>
      <c r="F99" t="s">
        <v>51</v>
      </c>
    </row>
    <row r="100" spans="1:6" x14ac:dyDescent="0.25">
      <c r="A100" t="str">
        <f>"03734"</f>
        <v>03734</v>
      </c>
      <c r="B100" t="s">
        <v>104</v>
      </c>
      <c r="C100">
        <v>126353</v>
      </c>
      <c r="D100" s="2">
        <v>30</v>
      </c>
      <c r="E100" s="1">
        <v>45575</v>
      </c>
      <c r="F100" t="s">
        <v>51</v>
      </c>
    </row>
    <row r="101" spans="1:6" x14ac:dyDescent="0.25">
      <c r="A101" t="str">
        <f>"05451"</f>
        <v>05451</v>
      </c>
      <c r="B101" t="s">
        <v>105</v>
      </c>
      <c r="C101">
        <v>126354</v>
      </c>
      <c r="D101" s="2">
        <v>925</v>
      </c>
      <c r="E101" s="1">
        <v>45575</v>
      </c>
      <c r="F101" t="s">
        <v>51</v>
      </c>
    </row>
    <row r="102" spans="1:6" x14ac:dyDescent="0.25">
      <c r="A102" t="str">
        <f>"1"</f>
        <v>1</v>
      </c>
      <c r="B102" t="s">
        <v>106</v>
      </c>
      <c r="C102">
        <v>126355</v>
      </c>
      <c r="D102" s="2">
        <v>850</v>
      </c>
      <c r="E102" s="1">
        <v>45575</v>
      </c>
      <c r="F102" t="s">
        <v>51</v>
      </c>
    </row>
    <row r="103" spans="1:6" x14ac:dyDescent="0.25">
      <c r="A103" t="str">
        <f>"03329"</f>
        <v>03329</v>
      </c>
      <c r="B103" t="s">
        <v>107</v>
      </c>
      <c r="C103">
        <v>126356</v>
      </c>
      <c r="D103" s="2">
        <v>245</v>
      </c>
      <c r="E103" s="1">
        <v>45575</v>
      </c>
      <c r="F103" t="s">
        <v>51</v>
      </c>
    </row>
    <row r="104" spans="1:6" x14ac:dyDescent="0.25">
      <c r="A104" t="str">
        <f>"02536"</f>
        <v>02536</v>
      </c>
      <c r="B104" t="s">
        <v>108</v>
      </c>
      <c r="C104">
        <v>126357</v>
      </c>
      <c r="D104" s="2">
        <v>657.42</v>
      </c>
      <c r="E104" s="1">
        <v>45575</v>
      </c>
      <c r="F104" t="s">
        <v>51</v>
      </c>
    </row>
    <row r="105" spans="1:6" x14ac:dyDescent="0.25">
      <c r="A105" t="str">
        <f>"00710"</f>
        <v>00710</v>
      </c>
      <c r="B105" t="s">
        <v>109</v>
      </c>
      <c r="C105">
        <v>126358</v>
      </c>
      <c r="D105" s="2">
        <v>766.94</v>
      </c>
      <c r="E105" s="1">
        <v>45575</v>
      </c>
      <c r="F105" t="s">
        <v>51</v>
      </c>
    </row>
    <row r="106" spans="1:6" x14ac:dyDescent="0.25">
      <c r="A106" t="str">
        <f>"1"</f>
        <v>1</v>
      </c>
      <c r="B106" t="s">
        <v>110</v>
      </c>
      <c r="C106">
        <v>126359</v>
      </c>
      <c r="D106" s="2">
        <v>95.02</v>
      </c>
      <c r="E106" s="1">
        <v>45575</v>
      </c>
      <c r="F106" t="s">
        <v>51</v>
      </c>
    </row>
    <row r="107" spans="1:6" x14ac:dyDescent="0.25">
      <c r="A107" t="str">
        <f>"05298"</f>
        <v>05298</v>
      </c>
      <c r="B107" t="s">
        <v>111</v>
      </c>
      <c r="C107">
        <v>126360</v>
      </c>
      <c r="D107" s="2">
        <v>3680.16</v>
      </c>
      <c r="E107" s="1">
        <v>45575</v>
      </c>
      <c r="F107" t="s">
        <v>51</v>
      </c>
    </row>
    <row r="108" spans="1:6" x14ac:dyDescent="0.25">
      <c r="A108" t="str">
        <f>"03104"</f>
        <v>03104</v>
      </c>
      <c r="B108" t="s">
        <v>112</v>
      </c>
      <c r="C108">
        <v>126361</v>
      </c>
      <c r="D108" s="2">
        <v>772.73</v>
      </c>
      <c r="E108" s="1">
        <v>45575</v>
      </c>
      <c r="F108" t="s">
        <v>51</v>
      </c>
    </row>
    <row r="109" spans="1:6" x14ac:dyDescent="0.25">
      <c r="A109" t="str">
        <f>"00437"</f>
        <v>00437</v>
      </c>
      <c r="B109" t="s">
        <v>113</v>
      </c>
      <c r="C109">
        <v>126362</v>
      </c>
      <c r="D109" s="2">
        <v>212.9</v>
      </c>
      <c r="E109" s="1">
        <v>45575</v>
      </c>
      <c r="F109" t="s">
        <v>51</v>
      </c>
    </row>
    <row r="110" spans="1:6" x14ac:dyDescent="0.25">
      <c r="A110" t="str">
        <f>"03677"</f>
        <v>03677</v>
      </c>
      <c r="B110" t="s">
        <v>114</v>
      </c>
      <c r="C110">
        <v>126363</v>
      </c>
      <c r="D110" s="2">
        <v>385</v>
      </c>
      <c r="E110" s="1">
        <v>45575</v>
      </c>
      <c r="F110" t="s">
        <v>51</v>
      </c>
    </row>
    <row r="111" spans="1:6" x14ac:dyDescent="0.25">
      <c r="A111" t="str">
        <f>"05538"</f>
        <v>05538</v>
      </c>
      <c r="B111" t="s">
        <v>115</v>
      </c>
      <c r="C111">
        <v>126364</v>
      </c>
      <c r="D111" s="2">
        <v>1124.06</v>
      </c>
      <c r="E111" s="1">
        <v>45575</v>
      </c>
      <c r="F111" t="s">
        <v>51</v>
      </c>
    </row>
    <row r="112" spans="1:6" x14ac:dyDescent="0.25">
      <c r="A112" t="str">
        <f>"05546"</f>
        <v>05546</v>
      </c>
      <c r="B112" t="s">
        <v>116</v>
      </c>
      <c r="C112">
        <v>126365</v>
      </c>
      <c r="D112" s="2">
        <v>460.93</v>
      </c>
      <c r="E112" s="1">
        <v>45575</v>
      </c>
      <c r="F112" t="s">
        <v>51</v>
      </c>
    </row>
    <row r="113" spans="1:6" x14ac:dyDescent="0.25">
      <c r="A113" t="str">
        <f>"00246"</f>
        <v>00246</v>
      </c>
      <c r="B113" t="s">
        <v>117</v>
      </c>
      <c r="C113">
        <v>126366</v>
      </c>
      <c r="D113" s="2">
        <v>37.42</v>
      </c>
      <c r="E113" s="1">
        <v>45575</v>
      </c>
      <c r="F113" t="s">
        <v>51</v>
      </c>
    </row>
    <row r="114" spans="1:6" x14ac:dyDescent="0.25">
      <c r="A114" t="str">
        <f>"04765"</f>
        <v>04765</v>
      </c>
      <c r="B114" t="s">
        <v>118</v>
      </c>
      <c r="C114">
        <v>126367</v>
      </c>
      <c r="D114" s="2">
        <v>550</v>
      </c>
      <c r="E114" s="1">
        <v>45575</v>
      </c>
      <c r="F114" t="s">
        <v>51</v>
      </c>
    </row>
    <row r="115" spans="1:6" x14ac:dyDescent="0.25">
      <c r="A115" t="str">
        <f>"05382"</f>
        <v>05382</v>
      </c>
      <c r="B115" t="s">
        <v>119</v>
      </c>
      <c r="C115">
        <v>126368</v>
      </c>
      <c r="D115" s="2">
        <v>388.38</v>
      </c>
      <c r="E115" s="1">
        <v>45575</v>
      </c>
      <c r="F115" t="s">
        <v>51</v>
      </c>
    </row>
    <row r="116" spans="1:6" x14ac:dyDescent="0.25">
      <c r="A116" t="str">
        <f>"05565"</f>
        <v>05565</v>
      </c>
      <c r="B116" t="s">
        <v>120</v>
      </c>
      <c r="C116">
        <v>126369</v>
      </c>
      <c r="D116" s="2">
        <v>293.08999999999997</v>
      </c>
      <c r="E116" s="1">
        <v>45575</v>
      </c>
      <c r="F116" t="s">
        <v>51</v>
      </c>
    </row>
    <row r="117" spans="1:6" x14ac:dyDescent="0.25">
      <c r="A117" t="str">
        <f>"05025"</f>
        <v>05025</v>
      </c>
      <c r="B117" t="s">
        <v>121</v>
      </c>
      <c r="C117">
        <v>126370</v>
      </c>
      <c r="D117" s="2">
        <v>369.58</v>
      </c>
      <c r="E117" s="1">
        <v>45575</v>
      </c>
      <c r="F117" t="s">
        <v>51</v>
      </c>
    </row>
    <row r="118" spans="1:6" x14ac:dyDescent="0.25">
      <c r="A118" t="str">
        <f>"04473"</f>
        <v>04473</v>
      </c>
      <c r="B118" t="s">
        <v>122</v>
      </c>
      <c r="C118">
        <v>126371</v>
      </c>
      <c r="D118" s="2">
        <v>5.5</v>
      </c>
      <c r="E118" s="1">
        <v>45575</v>
      </c>
      <c r="F118" t="s">
        <v>51</v>
      </c>
    </row>
    <row r="119" spans="1:6" x14ac:dyDescent="0.25">
      <c r="A119" t="str">
        <f>"00916"</f>
        <v>00916</v>
      </c>
      <c r="B119" t="s">
        <v>123</v>
      </c>
      <c r="C119">
        <v>126372</v>
      </c>
      <c r="D119" s="2">
        <v>2734.5</v>
      </c>
      <c r="E119" s="1">
        <v>45575</v>
      </c>
      <c r="F119" t="s">
        <v>51</v>
      </c>
    </row>
    <row r="120" spans="1:6" x14ac:dyDescent="0.25">
      <c r="A120" t="str">
        <f>"00936"</f>
        <v>00936</v>
      </c>
      <c r="B120" t="s">
        <v>124</v>
      </c>
      <c r="C120">
        <v>126373</v>
      </c>
      <c r="D120" s="2">
        <v>30.41</v>
      </c>
      <c r="E120" s="1">
        <v>45575</v>
      </c>
      <c r="F120" t="s">
        <v>51</v>
      </c>
    </row>
    <row r="121" spans="1:6" x14ac:dyDescent="0.25">
      <c r="A121" t="str">
        <f>"02948"</f>
        <v>02948</v>
      </c>
      <c r="B121" t="s">
        <v>125</v>
      </c>
      <c r="C121">
        <v>126374</v>
      </c>
      <c r="D121" s="2">
        <v>125</v>
      </c>
      <c r="E121" s="1">
        <v>45575</v>
      </c>
      <c r="F121" t="s">
        <v>51</v>
      </c>
    </row>
    <row r="122" spans="1:6" x14ac:dyDescent="0.25">
      <c r="A122" t="str">
        <f>"00959"</f>
        <v>00959</v>
      </c>
      <c r="B122" t="s">
        <v>6</v>
      </c>
      <c r="C122">
        <v>126375</v>
      </c>
      <c r="D122" s="2">
        <v>80.849999999999994</v>
      </c>
      <c r="E122" s="1">
        <v>45575</v>
      </c>
      <c r="F122" t="s">
        <v>51</v>
      </c>
    </row>
    <row r="123" spans="1:6" x14ac:dyDescent="0.25">
      <c r="A123" t="str">
        <f>"05410"</f>
        <v>05410</v>
      </c>
      <c r="B123" t="s">
        <v>126</v>
      </c>
      <c r="C123">
        <v>126376</v>
      </c>
      <c r="D123" s="2">
        <v>400</v>
      </c>
      <c r="E123" s="1">
        <v>45575</v>
      </c>
      <c r="F123" t="s">
        <v>51</v>
      </c>
    </row>
    <row r="124" spans="1:6" x14ac:dyDescent="0.25">
      <c r="A124" t="str">
        <f>"05315"</f>
        <v>05315</v>
      </c>
      <c r="B124" t="s">
        <v>127</v>
      </c>
      <c r="C124">
        <v>126377</v>
      </c>
      <c r="D124" s="2">
        <v>450</v>
      </c>
      <c r="E124" s="1">
        <v>45575</v>
      </c>
      <c r="F124" t="s">
        <v>51</v>
      </c>
    </row>
    <row r="125" spans="1:6" x14ac:dyDescent="0.25">
      <c r="A125" t="str">
        <f>"03237"</f>
        <v>03237</v>
      </c>
      <c r="B125" t="s">
        <v>128</v>
      </c>
      <c r="C125">
        <v>126378</v>
      </c>
      <c r="D125" s="2">
        <v>622.23</v>
      </c>
      <c r="E125" s="1">
        <v>45575</v>
      </c>
      <c r="F125" t="s">
        <v>51</v>
      </c>
    </row>
    <row r="126" spans="1:6" x14ac:dyDescent="0.25">
      <c r="A126" t="str">
        <f>"05325"</f>
        <v>05325</v>
      </c>
      <c r="B126" t="s">
        <v>129</v>
      </c>
      <c r="C126">
        <v>126379</v>
      </c>
      <c r="D126" s="2">
        <v>129.94999999999999</v>
      </c>
      <c r="E126" s="1">
        <v>45575</v>
      </c>
      <c r="F126" t="s">
        <v>51</v>
      </c>
    </row>
    <row r="127" spans="1:6" x14ac:dyDescent="0.25">
      <c r="A127" t="str">
        <f>"01629"</f>
        <v>01629</v>
      </c>
      <c r="B127" t="s">
        <v>130</v>
      </c>
      <c r="C127">
        <v>126380</v>
      </c>
      <c r="D127" s="2">
        <v>593.64</v>
      </c>
      <c r="E127" s="1">
        <v>45575</v>
      </c>
      <c r="F127" t="s">
        <v>51</v>
      </c>
    </row>
    <row r="128" spans="1:6" x14ac:dyDescent="0.25">
      <c r="A128" t="str">
        <f>"03129"</f>
        <v>03129</v>
      </c>
      <c r="B128" t="s">
        <v>131</v>
      </c>
      <c r="C128">
        <v>126381</v>
      </c>
      <c r="D128" s="2">
        <v>3865.04</v>
      </c>
      <c r="E128" s="1">
        <v>45575</v>
      </c>
      <c r="F128" t="s">
        <v>51</v>
      </c>
    </row>
    <row r="129" spans="1:6" x14ac:dyDescent="0.25">
      <c r="A129" t="str">
        <f>"04188"</f>
        <v>04188</v>
      </c>
      <c r="B129" t="s">
        <v>132</v>
      </c>
      <c r="C129">
        <v>126382</v>
      </c>
      <c r="D129" s="2">
        <v>519.91</v>
      </c>
      <c r="E129" s="1">
        <v>45575</v>
      </c>
      <c r="F129" t="s">
        <v>51</v>
      </c>
    </row>
    <row r="130" spans="1:6" x14ac:dyDescent="0.25">
      <c r="A130" t="str">
        <f>"05512"</f>
        <v>05512</v>
      </c>
      <c r="B130" t="s">
        <v>133</v>
      </c>
      <c r="C130">
        <v>126383</v>
      </c>
      <c r="D130" s="2">
        <v>450.98</v>
      </c>
      <c r="E130" s="1">
        <v>45575</v>
      </c>
      <c r="F130" t="s">
        <v>51</v>
      </c>
    </row>
    <row r="131" spans="1:6" x14ac:dyDescent="0.25">
      <c r="A131" t="str">
        <f>"05330"</f>
        <v>05330</v>
      </c>
      <c r="B131" t="s">
        <v>134</v>
      </c>
      <c r="C131">
        <v>126384</v>
      </c>
      <c r="D131" s="2">
        <v>160</v>
      </c>
      <c r="E131" s="1">
        <v>45575</v>
      </c>
      <c r="F131" t="s">
        <v>51</v>
      </c>
    </row>
    <row r="132" spans="1:6" x14ac:dyDescent="0.25">
      <c r="A132" t="str">
        <f>"01266"</f>
        <v>01266</v>
      </c>
      <c r="B132" t="s">
        <v>135</v>
      </c>
      <c r="C132">
        <v>126385</v>
      </c>
      <c r="D132" s="2">
        <v>4000</v>
      </c>
      <c r="E132" s="1">
        <v>45575</v>
      </c>
      <c r="F132" t="s">
        <v>51</v>
      </c>
    </row>
    <row r="133" spans="1:6" x14ac:dyDescent="0.25">
      <c r="A133" t="str">
        <f>"02693"</f>
        <v>02693</v>
      </c>
      <c r="B133" t="s">
        <v>136</v>
      </c>
      <c r="C133">
        <v>126386</v>
      </c>
      <c r="D133" s="2">
        <v>120</v>
      </c>
      <c r="E133" s="1">
        <v>45575</v>
      </c>
      <c r="F133" t="s">
        <v>51</v>
      </c>
    </row>
    <row r="134" spans="1:6" x14ac:dyDescent="0.25">
      <c r="A134" t="str">
        <f>"00969"</f>
        <v>00969</v>
      </c>
      <c r="B134" t="s">
        <v>137</v>
      </c>
      <c r="C134">
        <v>126387</v>
      </c>
      <c r="D134" s="2">
        <v>7207.49</v>
      </c>
      <c r="E134" s="1">
        <v>45575</v>
      </c>
      <c r="F134" t="s">
        <v>51</v>
      </c>
    </row>
    <row r="135" spans="1:6" x14ac:dyDescent="0.25">
      <c r="A135" t="str">
        <f>"05048"</f>
        <v>05048</v>
      </c>
      <c r="B135" t="s">
        <v>138</v>
      </c>
      <c r="C135">
        <v>126388</v>
      </c>
      <c r="D135" s="2">
        <v>375</v>
      </c>
      <c r="E135" s="1">
        <v>45575</v>
      </c>
      <c r="F135" t="s">
        <v>51</v>
      </c>
    </row>
    <row r="136" spans="1:6" x14ac:dyDescent="0.25">
      <c r="A136" t="str">
        <f>"1"</f>
        <v>1</v>
      </c>
      <c r="B136" t="s">
        <v>139</v>
      </c>
      <c r="C136">
        <v>126389</v>
      </c>
      <c r="D136" s="2">
        <v>960</v>
      </c>
      <c r="E136" s="1">
        <v>45575</v>
      </c>
      <c r="F136" t="s">
        <v>51</v>
      </c>
    </row>
    <row r="137" spans="1:6" x14ac:dyDescent="0.25">
      <c r="A137" t="str">
        <f>"04314"</f>
        <v>04314</v>
      </c>
      <c r="B137" t="s">
        <v>140</v>
      </c>
      <c r="C137">
        <v>126390</v>
      </c>
      <c r="D137" s="2">
        <v>21582</v>
      </c>
      <c r="E137" s="1">
        <v>45575</v>
      </c>
      <c r="F137" t="s">
        <v>51</v>
      </c>
    </row>
    <row r="138" spans="1:6" x14ac:dyDescent="0.25">
      <c r="A138" t="str">
        <f>"04652"</f>
        <v>04652</v>
      </c>
      <c r="B138" t="s">
        <v>141</v>
      </c>
      <c r="C138">
        <v>126391</v>
      </c>
      <c r="D138" s="2">
        <v>2796</v>
      </c>
      <c r="E138" s="1">
        <v>45575</v>
      </c>
      <c r="F138" t="s">
        <v>51</v>
      </c>
    </row>
    <row r="139" spans="1:6" x14ac:dyDescent="0.25">
      <c r="A139" t="str">
        <f>"05398"</f>
        <v>05398</v>
      </c>
      <c r="B139" t="s">
        <v>142</v>
      </c>
      <c r="C139">
        <v>126392</v>
      </c>
      <c r="D139" s="2">
        <v>6152.83</v>
      </c>
      <c r="E139" s="1">
        <v>45575</v>
      </c>
      <c r="F139" t="s">
        <v>51</v>
      </c>
    </row>
    <row r="140" spans="1:6" x14ac:dyDescent="0.25">
      <c r="A140" t="str">
        <f>"05060"</f>
        <v>05060</v>
      </c>
      <c r="B140" t="s">
        <v>143</v>
      </c>
      <c r="C140">
        <v>126393</v>
      </c>
      <c r="D140" s="2">
        <v>1860.89</v>
      </c>
      <c r="E140" s="1">
        <v>45575</v>
      </c>
      <c r="F140" t="s">
        <v>51</v>
      </c>
    </row>
    <row r="141" spans="1:6" x14ac:dyDescent="0.25">
      <c r="A141" t="str">
        <f>"04089"</f>
        <v>04089</v>
      </c>
      <c r="B141" t="s">
        <v>144</v>
      </c>
      <c r="C141">
        <v>126394</v>
      </c>
      <c r="D141" s="2">
        <v>5650</v>
      </c>
      <c r="E141" s="1">
        <v>45575</v>
      </c>
      <c r="F141" t="s">
        <v>51</v>
      </c>
    </row>
    <row r="142" spans="1:6" x14ac:dyDescent="0.25">
      <c r="A142" t="str">
        <f>"02299"</f>
        <v>02299</v>
      </c>
      <c r="B142" t="s">
        <v>145</v>
      </c>
      <c r="C142">
        <v>126395</v>
      </c>
      <c r="D142" s="2">
        <v>13216.5</v>
      </c>
      <c r="E142" s="1">
        <v>45575</v>
      </c>
      <c r="F142" t="s">
        <v>51</v>
      </c>
    </row>
    <row r="143" spans="1:6" x14ac:dyDescent="0.25">
      <c r="A143" t="str">
        <f>"05362"</f>
        <v>05362</v>
      </c>
      <c r="B143" t="s">
        <v>146</v>
      </c>
      <c r="C143">
        <v>126396</v>
      </c>
      <c r="D143" s="2">
        <v>2480</v>
      </c>
      <c r="E143" s="1">
        <v>45575</v>
      </c>
      <c r="F143" t="s">
        <v>51</v>
      </c>
    </row>
    <row r="144" spans="1:6" x14ac:dyDescent="0.25">
      <c r="A144" t="str">
        <f>"05529"</f>
        <v>05529</v>
      </c>
      <c r="B144" t="s">
        <v>147</v>
      </c>
      <c r="C144">
        <v>126397</v>
      </c>
      <c r="D144" s="2">
        <v>3239</v>
      </c>
      <c r="E144" s="1">
        <v>45575</v>
      </c>
      <c r="F144" t="s">
        <v>51</v>
      </c>
    </row>
    <row r="145" spans="1:6" x14ac:dyDescent="0.25">
      <c r="A145" t="str">
        <f>"05561"</f>
        <v>05561</v>
      </c>
      <c r="B145" t="s">
        <v>148</v>
      </c>
      <c r="C145">
        <v>126398</v>
      </c>
      <c r="D145" s="2">
        <v>3925</v>
      </c>
      <c r="E145" s="1">
        <v>45575</v>
      </c>
      <c r="F145" t="s">
        <v>51</v>
      </c>
    </row>
    <row r="146" spans="1:6" x14ac:dyDescent="0.25">
      <c r="A146" t="str">
        <f>"01241"</f>
        <v>01241</v>
      </c>
      <c r="B146" t="s">
        <v>149</v>
      </c>
      <c r="C146">
        <v>126399</v>
      </c>
      <c r="D146" s="2">
        <v>10321.73</v>
      </c>
      <c r="E146" s="1">
        <v>45575</v>
      </c>
      <c r="F146" t="s">
        <v>51</v>
      </c>
    </row>
    <row r="147" spans="1:6" x14ac:dyDescent="0.25">
      <c r="A147" t="str">
        <f>"05478"</f>
        <v>05478</v>
      </c>
      <c r="B147" t="s">
        <v>150</v>
      </c>
      <c r="C147">
        <v>126400</v>
      </c>
      <c r="D147" s="2">
        <v>2856.75</v>
      </c>
      <c r="E147" s="1">
        <v>45575</v>
      </c>
      <c r="F147" t="s">
        <v>51</v>
      </c>
    </row>
    <row r="148" spans="1:6" x14ac:dyDescent="0.25">
      <c r="A148" t="str">
        <f>"1"</f>
        <v>1</v>
      </c>
      <c r="B148" t="s">
        <v>151</v>
      </c>
      <c r="C148">
        <v>126401</v>
      </c>
      <c r="D148" s="2">
        <v>121934.8</v>
      </c>
      <c r="E148" s="1">
        <v>45575</v>
      </c>
      <c r="F148" t="s">
        <v>51</v>
      </c>
    </row>
    <row r="149" spans="1:6" x14ac:dyDescent="0.25">
      <c r="A149" t="str">
        <f>"02774"</f>
        <v>02774</v>
      </c>
      <c r="B149" t="s">
        <v>152</v>
      </c>
      <c r="C149">
        <v>126402</v>
      </c>
      <c r="D149" s="2">
        <v>1811.07</v>
      </c>
      <c r="E149" s="1">
        <v>45575</v>
      </c>
      <c r="F149" t="s">
        <v>51</v>
      </c>
    </row>
    <row r="150" spans="1:6" x14ac:dyDescent="0.25">
      <c r="A150" t="str">
        <f>"02720"</f>
        <v>02720</v>
      </c>
      <c r="B150" t="s">
        <v>153</v>
      </c>
      <c r="C150">
        <v>126403</v>
      </c>
      <c r="D150" s="2">
        <v>2400</v>
      </c>
      <c r="E150" s="1">
        <v>45575</v>
      </c>
      <c r="F150" t="s">
        <v>51</v>
      </c>
    </row>
    <row r="151" spans="1:6" x14ac:dyDescent="0.25">
      <c r="A151" t="str">
        <f>"04331"</f>
        <v>04331</v>
      </c>
      <c r="B151" t="s">
        <v>96</v>
      </c>
      <c r="C151">
        <v>126404</v>
      </c>
      <c r="D151" s="2">
        <v>9966.5</v>
      </c>
      <c r="E151" s="1">
        <v>45575</v>
      </c>
      <c r="F151" t="s">
        <v>51</v>
      </c>
    </row>
    <row r="152" spans="1:6" x14ac:dyDescent="0.25">
      <c r="A152" t="str">
        <f>"04331"</f>
        <v>04331</v>
      </c>
      <c r="B152" t="s">
        <v>96</v>
      </c>
      <c r="C152">
        <v>126405</v>
      </c>
      <c r="D152" s="2">
        <v>4218.79</v>
      </c>
      <c r="E152" s="1">
        <v>45575</v>
      </c>
      <c r="F152" t="s">
        <v>51</v>
      </c>
    </row>
    <row r="153" spans="1:6" x14ac:dyDescent="0.25">
      <c r="A153" t="str">
        <f>"04331"</f>
        <v>04331</v>
      </c>
      <c r="B153" t="s">
        <v>96</v>
      </c>
      <c r="C153">
        <v>126406</v>
      </c>
      <c r="D153" s="2">
        <v>2549.29</v>
      </c>
      <c r="E153" s="1">
        <v>45575</v>
      </c>
      <c r="F153" t="s">
        <v>51</v>
      </c>
    </row>
    <row r="154" spans="1:6" x14ac:dyDescent="0.25">
      <c r="A154" t="str">
        <f>"01764"</f>
        <v>01764</v>
      </c>
      <c r="B154" t="s">
        <v>154</v>
      </c>
      <c r="C154">
        <v>126407</v>
      </c>
      <c r="D154" s="2">
        <v>4925.5</v>
      </c>
      <c r="E154" s="1">
        <v>45575</v>
      </c>
      <c r="F154" t="s">
        <v>51</v>
      </c>
    </row>
    <row r="155" spans="1:6" x14ac:dyDescent="0.25">
      <c r="A155" t="str">
        <f>"04123"</f>
        <v>04123</v>
      </c>
      <c r="B155" t="s">
        <v>155</v>
      </c>
      <c r="C155">
        <v>126408</v>
      </c>
      <c r="D155" s="2">
        <v>2394</v>
      </c>
      <c r="E155" s="1">
        <v>45575</v>
      </c>
      <c r="F155" t="s">
        <v>51</v>
      </c>
    </row>
    <row r="156" spans="1:6" x14ac:dyDescent="0.25">
      <c r="A156" t="str">
        <f>"04262"</f>
        <v>04262</v>
      </c>
      <c r="B156" t="s">
        <v>156</v>
      </c>
      <c r="C156">
        <v>126409</v>
      </c>
      <c r="D156" s="2">
        <v>1031</v>
      </c>
      <c r="E156" s="1">
        <v>45575</v>
      </c>
      <c r="F156" t="s">
        <v>51</v>
      </c>
    </row>
    <row r="157" spans="1:6" x14ac:dyDescent="0.25">
      <c r="A157" t="str">
        <f>"04816"</f>
        <v>04816</v>
      </c>
      <c r="B157" t="s">
        <v>157</v>
      </c>
      <c r="C157">
        <v>126410</v>
      </c>
      <c r="D157" s="2">
        <v>129416</v>
      </c>
      <c r="E157" s="1">
        <v>45575</v>
      </c>
      <c r="F157" t="s">
        <v>51</v>
      </c>
    </row>
    <row r="158" spans="1:6" x14ac:dyDescent="0.25">
      <c r="A158" t="str">
        <f>"04760"</f>
        <v>04760</v>
      </c>
      <c r="B158" t="s">
        <v>158</v>
      </c>
      <c r="C158">
        <v>126411</v>
      </c>
      <c r="D158" s="2">
        <v>2659.04</v>
      </c>
      <c r="E158" s="1">
        <v>45575</v>
      </c>
      <c r="F158" t="s">
        <v>51</v>
      </c>
    </row>
    <row r="159" spans="1:6" x14ac:dyDescent="0.25">
      <c r="A159" t="str">
        <f>"03988"</f>
        <v>03988</v>
      </c>
      <c r="B159" t="s">
        <v>159</v>
      </c>
      <c r="C159">
        <v>126412</v>
      </c>
      <c r="D159" s="2">
        <v>6647.7</v>
      </c>
      <c r="E159" s="1">
        <v>45575</v>
      </c>
      <c r="F159" t="s">
        <v>51</v>
      </c>
    </row>
    <row r="160" spans="1:6" x14ac:dyDescent="0.25">
      <c r="A160" t="str">
        <f>"04456"</f>
        <v>04456</v>
      </c>
      <c r="B160" t="s">
        <v>160</v>
      </c>
      <c r="C160">
        <v>126413</v>
      </c>
      <c r="D160" s="2">
        <v>9767.1</v>
      </c>
      <c r="E160" s="1">
        <v>45575</v>
      </c>
      <c r="F160" t="s">
        <v>51</v>
      </c>
    </row>
    <row r="161" spans="1:6" x14ac:dyDescent="0.25">
      <c r="A161" t="str">
        <f>"04094"</f>
        <v>04094</v>
      </c>
      <c r="B161" t="s">
        <v>161</v>
      </c>
      <c r="C161">
        <v>126414</v>
      </c>
      <c r="D161" s="2">
        <v>1843.75</v>
      </c>
      <c r="E161" s="1">
        <v>45575</v>
      </c>
      <c r="F161" t="s">
        <v>51</v>
      </c>
    </row>
    <row r="162" spans="1:6" x14ac:dyDescent="0.25">
      <c r="A162" t="str">
        <f>"05103"</f>
        <v>05103</v>
      </c>
      <c r="B162" t="s">
        <v>162</v>
      </c>
      <c r="C162">
        <v>126415</v>
      </c>
      <c r="D162" s="2">
        <v>2880</v>
      </c>
      <c r="E162" s="1">
        <v>45575</v>
      </c>
      <c r="F162" t="s">
        <v>51</v>
      </c>
    </row>
    <row r="163" spans="1:6" x14ac:dyDescent="0.25">
      <c r="A163" t="str">
        <f>"00900"</f>
        <v>00900</v>
      </c>
      <c r="B163" t="s">
        <v>163</v>
      </c>
      <c r="C163">
        <v>126416</v>
      </c>
      <c r="D163" s="2">
        <v>8670.15</v>
      </c>
      <c r="E163" s="1">
        <v>45575</v>
      </c>
      <c r="F163" t="s">
        <v>51</v>
      </c>
    </row>
    <row r="164" spans="1:6" x14ac:dyDescent="0.25">
      <c r="A164" t="str">
        <f>"03510"</f>
        <v>03510</v>
      </c>
      <c r="B164" t="s">
        <v>164</v>
      </c>
      <c r="C164">
        <v>126417</v>
      </c>
      <c r="D164" s="2">
        <v>1192.2</v>
      </c>
      <c r="E164" s="1">
        <v>45575</v>
      </c>
      <c r="F164" t="s">
        <v>51</v>
      </c>
    </row>
    <row r="165" spans="1:6" x14ac:dyDescent="0.25">
      <c r="A165" t="str">
        <f>"04778"</f>
        <v>04778</v>
      </c>
      <c r="B165" t="s">
        <v>165</v>
      </c>
      <c r="C165">
        <v>126418</v>
      </c>
      <c r="D165" s="2">
        <v>1350</v>
      </c>
      <c r="E165" s="1">
        <v>45575</v>
      </c>
      <c r="F165" t="s">
        <v>51</v>
      </c>
    </row>
    <row r="166" spans="1:6" x14ac:dyDescent="0.25">
      <c r="A166" t="str">
        <f>"05528"</f>
        <v>05528</v>
      </c>
      <c r="B166" t="s">
        <v>166</v>
      </c>
      <c r="C166">
        <v>126419</v>
      </c>
      <c r="D166" s="2">
        <v>6098.75</v>
      </c>
      <c r="E166" s="1">
        <v>45575</v>
      </c>
      <c r="F166" t="s">
        <v>51</v>
      </c>
    </row>
    <row r="167" spans="1:6" x14ac:dyDescent="0.25">
      <c r="A167" t="str">
        <f>"1"</f>
        <v>1</v>
      </c>
      <c r="B167" t="s">
        <v>167</v>
      </c>
      <c r="C167">
        <v>126420</v>
      </c>
      <c r="D167" s="2">
        <v>17573.400000000001</v>
      </c>
      <c r="E167" s="1">
        <v>45575</v>
      </c>
      <c r="F167" t="s">
        <v>51</v>
      </c>
    </row>
    <row r="168" spans="1:6" x14ac:dyDescent="0.25">
      <c r="A168" t="str">
        <f>"01247"</f>
        <v>01247</v>
      </c>
      <c r="B168" t="s">
        <v>168</v>
      </c>
      <c r="C168">
        <v>126421</v>
      </c>
      <c r="D168" s="2">
        <v>2480</v>
      </c>
      <c r="E168" s="1">
        <v>45575</v>
      </c>
      <c r="F168" t="s">
        <v>51</v>
      </c>
    </row>
    <row r="169" spans="1:6" x14ac:dyDescent="0.25">
      <c r="A169" t="str">
        <f>"04986"</f>
        <v>04986</v>
      </c>
      <c r="B169" t="s">
        <v>169</v>
      </c>
      <c r="C169">
        <v>126422</v>
      </c>
      <c r="D169" s="2">
        <v>9561.92</v>
      </c>
      <c r="E169" s="1">
        <v>45575</v>
      </c>
      <c r="F169" t="s">
        <v>51</v>
      </c>
    </row>
    <row r="170" spans="1:6" x14ac:dyDescent="0.25">
      <c r="A170" t="str">
        <f>"05353"</f>
        <v>05353</v>
      </c>
      <c r="B170" t="s">
        <v>170</v>
      </c>
      <c r="C170">
        <v>126423</v>
      </c>
      <c r="D170" s="2">
        <v>3500</v>
      </c>
      <c r="E170" s="1">
        <v>45575</v>
      </c>
      <c r="F170" t="s">
        <v>51</v>
      </c>
    </row>
    <row r="171" spans="1:6" x14ac:dyDescent="0.25">
      <c r="A171" t="str">
        <f>"01088"</f>
        <v>01088</v>
      </c>
      <c r="B171" t="s">
        <v>14</v>
      </c>
      <c r="C171">
        <v>1848</v>
      </c>
      <c r="D171" s="2">
        <v>236120.49</v>
      </c>
      <c r="E171" s="1">
        <v>45580</v>
      </c>
      <c r="F171" t="s">
        <v>15</v>
      </c>
    </row>
    <row r="172" spans="1:6" x14ac:dyDescent="0.25">
      <c r="A172" t="str">
        <f>"01088"</f>
        <v>01088</v>
      </c>
      <c r="B172" t="s">
        <v>14</v>
      </c>
      <c r="C172">
        <v>1848</v>
      </c>
      <c r="D172" s="2">
        <v>-236120.49</v>
      </c>
      <c r="E172" s="1">
        <v>45580</v>
      </c>
      <c r="F172" t="s">
        <v>15</v>
      </c>
    </row>
    <row r="173" spans="1:6" x14ac:dyDescent="0.25">
      <c r="A173" t="str">
        <f>"03367"</f>
        <v>03367</v>
      </c>
      <c r="B173" t="s">
        <v>31</v>
      </c>
      <c r="C173">
        <v>1906</v>
      </c>
      <c r="D173" s="2">
        <v>100</v>
      </c>
      <c r="E173" s="1">
        <v>45580</v>
      </c>
      <c r="F173" t="s">
        <v>10</v>
      </c>
    </row>
    <row r="174" spans="1:6" x14ac:dyDescent="0.25">
      <c r="A174" t="str">
        <f>"00555"</f>
        <v>00555</v>
      </c>
      <c r="B174" t="s">
        <v>16</v>
      </c>
      <c r="C174">
        <v>1868</v>
      </c>
      <c r="D174" s="2">
        <v>17804.57</v>
      </c>
      <c r="E174" s="1">
        <v>45583</v>
      </c>
      <c r="F174" t="s">
        <v>10</v>
      </c>
    </row>
    <row r="175" spans="1:6" x14ac:dyDescent="0.25">
      <c r="A175" t="str">
        <f>"01532"</f>
        <v>01532</v>
      </c>
      <c r="B175" t="s">
        <v>17</v>
      </c>
      <c r="C175">
        <v>1869</v>
      </c>
      <c r="D175" s="2">
        <v>158176.68</v>
      </c>
      <c r="E175" s="1">
        <v>45583</v>
      </c>
      <c r="F175" t="s">
        <v>10</v>
      </c>
    </row>
    <row r="176" spans="1:6" x14ac:dyDescent="0.25">
      <c r="A176" t="str">
        <f>"03818"</f>
        <v>03818</v>
      </c>
      <c r="B176" t="s">
        <v>19</v>
      </c>
      <c r="C176">
        <v>1871</v>
      </c>
      <c r="D176" s="2">
        <v>739.56</v>
      </c>
      <c r="E176" s="1">
        <v>45583</v>
      </c>
      <c r="F176" t="s">
        <v>10</v>
      </c>
    </row>
    <row r="177" spans="1:6" x14ac:dyDescent="0.25">
      <c r="A177" t="str">
        <f>"04267"</f>
        <v>04267</v>
      </c>
      <c r="B177" t="s">
        <v>20</v>
      </c>
      <c r="C177">
        <v>1872</v>
      </c>
      <c r="D177" s="2">
        <v>335.8</v>
      </c>
      <c r="E177" s="1">
        <v>45583</v>
      </c>
      <c r="F177" t="s">
        <v>10</v>
      </c>
    </row>
    <row r="178" spans="1:6" x14ac:dyDescent="0.25">
      <c r="A178" t="str">
        <f>"04330"</f>
        <v>04330</v>
      </c>
      <c r="B178" t="s">
        <v>21</v>
      </c>
      <c r="C178">
        <v>1873</v>
      </c>
      <c r="D178" s="2">
        <v>138.46</v>
      </c>
      <c r="E178" s="1">
        <v>45583</v>
      </c>
      <c r="F178" t="s">
        <v>10</v>
      </c>
    </row>
    <row r="179" spans="1:6" x14ac:dyDescent="0.25">
      <c r="A179" t="str">
        <f>"04777"</f>
        <v>04777</v>
      </c>
      <c r="B179" t="s">
        <v>22</v>
      </c>
      <c r="C179">
        <v>1874</v>
      </c>
      <c r="D179" s="2">
        <v>876.23</v>
      </c>
      <c r="E179" s="1">
        <v>45583</v>
      </c>
      <c r="F179" t="s">
        <v>10</v>
      </c>
    </row>
    <row r="180" spans="1:6" x14ac:dyDescent="0.25">
      <c r="A180" t="str">
        <f>"04987"</f>
        <v>04987</v>
      </c>
      <c r="B180" t="s">
        <v>21</v>
      </c>
      <c r="C180">
        <v>1875</v>
      </c>
      <c r="D180" s="2">
        <v>670.66</v>
      </c>
      <c r="E180" s="1">
        <v>45583</v>
      </c>
      <c r="F180" t="s">
        <v>10</v>
      </c>
    </row>
    <row r="181" spans="1:6" x14ac:dyDescent="0.25">
      <c r="A181" t="str">
        <f>"05331"</f>
        <v>05331</v>
      </c>
      <c r="B181" t="s">
        <v>23</v>
      </c>
      <c r="C181">
        <v>1876</v>
      </c>
      <c r="D181" s="2">
        <v>553.85</v>
      </c>
      <c r="E181" s="1">
        <v>45583</v>
      </c>
      <c r="F181" t="s">
        <v>10</v>
      </c>
    </row>
    <row r="182" spans="1:6" x14ac:dyDescent="0.25">
      <c r="A182" t="str">
        <f>"01012"</f>
        <v>01012</v>
      </c>
      <c r="B182" t="s">
        <v>33</v>
      </c>
      <c r="C182">
        <v>1908</v>
      </c>
      <c r="D182" s="2">
        <v>10622.04</v>
      </c>
      <c r="E182" s="1">
        <v>45583</v>
      </c>
      <c r="F182" t="s">
        <v>10</v>
      </c>
    </row>
    <row r="183" spans="1:6" x14ac:dyDescent="0.25">
      <c r="A183" t="str">
        <f>"01234"</f>
        <v>01234</v>
      </c>
      <c r="B183" t="s">
        <v>34</v>
      </c>
      <c r="C183">
        <v>1909</v>
      </c>
      <c r="D183" s="2">
        <v>56299.81</v>
      </c>
      <c r="E183" s="1">
        <v>45583</v>
      </c>
      <c r="F183" t="s">
        <v>10</v>
      </c>
    </row>
    <row r="184" spans="1:6" x14ac:dyDescent="0.25">
      <c r="A184" t="str">
        <f>"01234"</f>
        <v>01234</v>
      </c>
      <c r="B184" t="s">
        <v>34</v>
      </c>
      <c r="C184">
        <v>1910</v>
      </c>
      <c r="D184" s="2">
        <v>392</v>
      </c>
      <c r="E184" s="1">
        <v>45583</v>
      </c>
      <c r="F184" t="s">
        <v>10</v>
      </c>
    </row>
    <row r="185" spans="1:6" x14ac:dyDescent="0.25">
      <c r="A185" t="str">
        <f>"03788"</f>
        <v>03788</v>
      </c>
      <c r="B185" t="s">
        <v>18</v>
      </c>
      <c r="C185">
        <v>1870</v>
      </c>
      <c r="D185" s="2">
        <v>22227.79</v>
      </c>
      <c r="E185" s="1">
        <v>45586</v>
      </c>
      <c r="F185" t="s">
        <v>10</v>
      </c>
    </row>
    <row r="186" spans="1:6" x14ac:dyDescent="0.25">
      <c r="A186" t="str">
        <f>"01090"</f>
        <v>01090</v>
      </c>
      <c r="B186" t="s">
        <v>35</v>
      </c>
      <c r="C186">
        <v>1893</v>
      </c>
      <c r="D186" s="2">
        <v>5955.66</v>
      </c>
      <c r="E186" s="1">
        <v>45587</v>
      </c>
      <c r="F186" t="s">
        <v>10</v>
      </c>
    </row>
    <row r="187" spans="1:6" x14ac:dyDescent="0.25">
      <c r="A187" t="str">
        <f>"04557"</f>
        <v>04557</v>
      </c>
      <c r="B187" t="s">
        <v>32</v>
      </c>
      <c r="C187">
        <v>1907</v>
      </c>
      <c r="D187" s="2">
        <v>121158.46</v>
      </c>
      <c r="E187" s="1">
        <v>45588</v>
      </c>
      <c r="F187" t="s">
        <v>10</v>
      </c>
    </row>
    <row r="188" spans="1:6" x14ac:dyDescent="0.25">
      <c r="A188" t="str">
        <f>"01090"</f>
        <v>01090</v>
      </c>
      <c r="B188" t="s">
        <v>35</v>
      </c>
      <c r="C188">
        <v>1911</v>
      </c>
      <c r="D188" s="2">
        <v>718.52</v>
      </c>
      <c r="E188" s="1">
        <v>45588</v>
      </c>
      <c r="F188" t="s">
        <v>10</v>
      </c>
    </row>
    <row r="189" spans="1:6" x14ac:dyDescent="0.25">
      <c r="A189" t="str">
        <f>"04614"</f>
        <v>04614</v>
      </c>
      <c r="B189" t="s">
        <v>29</v>
      </c>
      <c r="C189">
        <v>1886</v>
      </c>
      <c r="D189" s="2">
        <v>5591.36</v>
      </c>
      <c r="E189" s="1">
        <v>45589</v>
      </c>
      <c r="F189" t="s">
        <v>15</v>
      </c>
    </row>
    <row r="190" spans="1:6" x14ac:dyDescent="0.25">
      <c r="A190" t="str">
        <f>"04614"</f>
        <v>04614</v>
      </c>
      <c r="B190" t="s">
        <v>29</v>
      </c>
      <c r="C190">
        <v>1886</v>
      </c>
      <c r="D190" s="2">
        <v>-5591.36</v>
      </c>
      <c r="E190" s="1">
        <v>45589</v>
      </c>
      <c r="F190" t="s">
        <v>15</v>
      </c>
    </row>
    <row r="191" spans="1:6" x14ac:dyDescent="0.25">
      <c r="A191" t="str">
        <f>"05509"</f>
        <v>05509</v>
      </c>
      <c r="B191" t="s">
        <v>30</v>
      </c>
      <c r="C191">
        <v>1887</v>
      </c>
      <c r="D191" s="2">
        <v>6036.08</v>
      </c>
      <c r="E191" s="1">
        <v>45589</v>
      </c>
      <c r="F191" t="s">
        <v>15</v>
      </c>
    </row>
    <row r="192" spans="1:6" x14ac:dyDescent="0.25">
      <c r="A192" t="str">
        <f>"05509"</f>
        <v>05509</v>
      </c>
      <c r="B192" t="s">
        <v>30</v>
      </c>
      <c r="C192">
        <v>1887</v>
      </c>
      <c r="D192" s="2">
        <v>-6036.08</v>
      </c>
      <c r="E192" s="1">
        <v>45589</v>
      </c>
      <c r="F192" t="s">
        <v>15</v>
      </c>
    </row>
    <row r="193" spans="1:6" x14ac:dyDescent="0.25">
      <c r="A193" t="str">
        <f>"03367"</f>
        <v>03367</v>
      </c>
      <c r="B193" t="s">
        <v>31</v>
      </c>
      <c r="C193">
        <v>1888</v>
      </c>
      <c r="D193" s="2">
        <v>100</v>
      </c>
      <c r="E193" s="1">
        <v>45589</v>
      </c>
      <c r="F193" t="s">
        <v>15</v>
      </c>
    </row>
    <row r="194" spans="1:6" x14ac:dyDescent="0.25">
      <c r="A194" t="str">
        <f>"03367"</f>
        <v>03367</v>
      </c>
      <c r="B194" t="s">
        <v>31</v>
      </c>
      <c r="C194">
        <v>1888</v>
      </c>
      <c r="D194" s="2">
        <v>-100</v>
      </c>
      <c r="E194" s="1">
        <v>45589</v>
      </c>
      <c r="F194" t="s">
        <v>15</v>
      </c>
    </row>
    <row r="195" spans="1:6" x14ac:dyDescent="0.25">
      <c r="A195" t="str">
        <f>"04557"</f>
        <v>04557</v>
      </c>
      <c r="B195" t="s">
        <v>32</v>
      </c>
      <c r="C195">
        <v>1889</v>
      </c>
      <c r="D195" s="2">
        <v>121158.46</v>
      </c>
      <c r="E195" s="1">
        <v>45589</v>
      </c>
      <c r="F195" t="s">
        <v>15</v>
      </c>
    </row>
    <row r="196" spans="1:6" x14ac:dyDescent="0.25">
      <c r="A196" t="str">
        <f>"04557"</f>
        <v>04557</v>
      </c>
      <c r="B196" t="s">
        <v>32</v>
      </c>
      <c r="C196">
        <v>1889</v>
      </c>
      <c r="D196" s="2">
        <v>-121158.46</v>
      </c>
      <c r="E196" s="1">
        <v>45589</v>
      </c>
      <c r="F196" t="s">
        <v>15</v>
      </c>
    </row>
    <row r="197" spans="1:6" x14ac:dyDescent="0.25">
      <c r="A197" t="str">
        <f>"01012"</f>
        <v>01012</v>
      </c>
      <c r="B197" t="s">
        <v>33</v>
      </c>
      <c r="C197">
        <v>1890</v>
      </c>
      <c r="D197" s="2">
        <v>10622.04</v>
      </c>
      <c r="E197" s="1">
        <v>45589</v>
      </c>
      <c r="F197" t="s">
        <v>15</v>
      </c>
    </row>
    <row r="198" spans="1:6" x14ac:dyDescent="0.25">
      <c r="A198" t="str">
        <f>"01012"</f>
        <v>01012</v>
      </c>
      <c r="B198" t="s">
        <v>33</v>
      </c>
      <c r="C198">
        <v>1890</v>
      </c>
      <c r="D198" s="2">
        <v>-10622.04</v>
      </c>
      <c r="E198" s="1">
        <v>45589</v>
      </c>
      <c r="F198" t="s">
        <v>15</v>
      </c>
    </row>
    <row r="199" spans="1:6" x14ac:dyDescent="0.25">
      <c r="A199" t="str">
        <f>"01234"</f>
        <v>01234</v>
      </c>
      <c r="B199" t="s">
        <v>34</v>
      </c>
      <c r="C199">
        <v>1891</v>
      </c>
      <c r="D199" s="2">
        <v>392</v>
      </c>
      <c r="E199" s="1">
        <v>45589</v>
      </c>
      <c r="F199" t="s">
        <v>15</v>
      </c>
    </row>
    <row r="200" spans="1:6" x14ac:dyDescent="0.25">
      <c r="A200" t="str">
        <f>"01234"</f>
        <v>01234</v>
      </c>
      <c r="B200" t="s">
        <v>34</v>
      </c>
      <c r="C200">
        <v>1891</v>
      </c>
      <c r="D200" s="2">
        <v>-392</v>
      </c>
      <c r="E200" s="1">
        <v>45589</v>
      </c>
      <c r="F200" t="s">
        <v>15</v>
      </c>
    </row>
    <row r="201" spans="1:6" x14ac:dyDescent="0.25">
      <c r="A201" t="str">
        <f>"01234"</f>
        <v>01234</v>
      </c>
      <c r="B201" t="s">
        <v>34</v>
      </c>
      <c r="C201">
        <v>1892</v>
      </c>
      <c r="D201" s="2">
        <v>56299.81</v>
      </c>
      <c r="E201" s="1">
        <v>45589</v>
      </c>
      <c r="F201" t="s">
        <v>15</v>
      </c>
    </row>
    <row r="202" spans="1:6" x14ac:dyDescent="0.25">
      <c r="A202" t="str">
        <f>"01234"</f>
        <v>01234</v>
      </c>
      <c r="B202" t="s">
        <v>34</v>
      </c>
      <c r="C202">
        <v>1892</v>
      </c>
      <c r="D202" s="2">
        <v>-56299.81</v>
      </c>
      <c r="E202" s="1">
        <v>45589</v>
      </c>
      <c r="F202" t="s">
        <v>15</v>
      </c>
    </row>
    <row r="203" spans="1:6" x14ac:dyDescent="0.25">
      <c r="A203" t="str">
        <f>"01090"</f>
        <v>01090</v>
      </c>
      <c r="B203" t="s">
        <v>35</v>
      </c>
      <c r="C203">
        <v>1894</v>
      </c>
      <c r="D203" s="2">
        <v>718.52</v>
      </c>
      <c r="E203" s="1">
        <v>45589</v>
      </c>
      <c r="F203" t="s">
        <v>15</v>
      </c>
    </row>
    <row r="204" spans="1:6" x14ac:dyDescent="0.25">
      <c r="A204" t="str">
        <f>"01090"</f>
        <v>01090</v>
      </c>
      <c r="B204" t="s">
        <v>35</v>
      </c>
      <c r="C204">
        <v>1894</v>
      </c>
      <c r="D204" s="2">
        <v>-718.52</v>
      </c>
      <c r="E204" s="1">
        <v>45589</v>
      </c>
      <c r="F204" t="s">
        <v>15</v>
      </c>
    </row>
    <row r="205" spans="1:6" x14ac:dyDescent="0.25">
      <c r="A205" t="str">
        <f>"05031"</f>
        <v>05031</v>
      </c>
      <c r="B205" t="s">
        <v>171</v>
      </c>
      <c r="C205">
        <v>126424</v>
      </c>
      <c r="D205" s="2">
        <v>1000</v>
      </c>
      <c r="E205" s="1">
        <v>45589</v>
      </c>
      <c r="F205" t="s">
        <v>51</v>
      </c>
    </row>
    <row r="206" spans="1:6" x14ac:dyDescent="0.25">
      <c r="A206" t="str">
        <f>"04921"</f>
        <v>04921</v>
      </c>
      <c r="B206" t="s">
        <v>172</v>
      </c>
      <c r="C206">
        <v>126425</v>
      </c>
      <c r="D206" s="2">
        <v>3634.27</v>
      </c>
      <c r="E206" s="1">
        <v>45589</v>
      </c>
      <c r="F206" t="s">
        <v>51</v>
      </c>
    </row>
    <row r="207" spans="1:6" x14ac:dyDescent="0.25">
      <c r="A207" t="str">
        <f>"04925"</f>
        <v>04925</v>
      </c>
      <c r="B207" t="s">
        <v>53</v>
      </c>
      <c r="C207">
        <v>126426</v>
      </c>
      <c r="D207" s="2">
        <v>1358.6</v>
      </c>
      <c r="E207" s="1">
        <v>45589</v>
      </c>
      <c r="F207" t="s">
        <v>51</v>
      </c>
    </row>
    <row r="208" spans="1:6" x14ac:dyDescent="0.25">
      <c r="A208" t="str">
        <f>"05368"</f>
        <v>05368</v>
      </c>
      <c r="B208" t="s">
        <v>173</v>
      </c>
      <c r="C208">
        <v>126427</v>
      </c>
      <c r="D208" s="2">
        <v>2312.14</v>
      </c>
      <c r="E208" s="1">
        <v>45589</v>
      </c>
      <c r="F208" t="s">
        <v>51</v>
      </c>
    </row>
    <row r="209" spans="1:6" x14ac:dyDescent="0.25">
      <c r="A209" t="str">
        <f>"05060"</f>
        <v>05060</v>
      </c>
      <c r="B209" t="s">
        <v>143</v>
      </c>
      <c r="C209">
        <v>126428</v>
      </c>
      <c r="D209" s="2">
        <v>3248.23</v>
      </c>
      <c r="E209" s="1">
        <v>45589</v>
      </c>
      <c r="F209" t="s">
        <v>51</v>
      </c>
    </row>
    <row r="210" spans="1:6" x14ac:dyDescent="0.25">
      <c r="A210" t="str">
        <f>"04523"</f>
        <v>04523</v>
      </c>
      <c r="B210" t="s">
        <v>174</v>
      </c>
      <c r="C210">
        <v>126429</v>
      </c>
      <c r="D210" s="2">
        <v>13138.35</v>
      </c>
      <c r="E210" s="1">
        <v>45589</v>
      </c>
      <c r="F210" t="s">
        <v>51</v>
      </c>
    </row>
    <row r="211" spans="1:6" x14ac:dyDescent="0.25">
      <c r="A211" t="str">
        <f>"04089"</f>
        <v>04089</v>
      </c>
      <c r="B211" t="s">
        <v>144</v>
      </c>
      <c r="C211">
        <v>126430</v>
      </c>
      <c r="D211" s="2">
        <v>3600</v>
      </c>
      <c r="E211" s="1">
        <v>45589</v>
      </c>
      <c r="F211" t="s">
        <v>51</v>
      </c>
    </row>
    <row r="212" spans="1:6" x14ac:dyDescent="0.25">
      <c r="A212" t="str">
        <f>"05517"</f>
        <v>05517</v>
      </c>
      <c r="B212" t="s">
        <v>175</v>
      </c>
      <c r="C212">
        <v>126431</v>
      </c>
      <c r="D212" s="2">
        <v>2950</v>
      </c>
      <c r="E212" s="1">
        <v>45589</v>
      </c>
      <c r="F212" t="s">
        <v>51</v>
      </c>
    </row>
    <row r="213" spans="1:6" x14ac:dyDescent="0.25">
      <c r="A213" t="str">
        <f>"04658"</f>
        <v>04658</v>
      </c>
      <c r="B213" t="s">
        <v>176</v>
      </c>
      <c r="C213">
        <v>126432</v>
      </c>
      <c r="D213" s="2">
        <v>1369.99</v>
      </c>
      <c r="E213" s="1">
        <v>45589</v>
      </c>
      <c r="F213" t="s">
        <v>51</v>
      </c>
    </row>
    <row r="214" spans="1:6" x14ac:dyDescent="0.25">
      <c r="A214" t="str">
        <f>"05240"</f>
        <v>05240</v>
      </c>
      <c r="B214" t="s">
        <v>177</v>
      </c>
      <c r="C214">
        <v>126433</v>
      </c>
      <c r="D214" s="2">
        <v>12500</v>
      </c>
      <c r="E214" s="1">
        <v>45589</v>
      </c>
      <c r="F214" t="s">
        <v>51</v>
      </c>
    </row>
    <row r="215" spans="1:6" x14ac:dyDescent="0.25">
      <c r="A215" t="str">
        <f>"05024"</f>
        <v>05024</v>
      </c>
      <c r="B215" t="s">
        <v>178</v>
      </c>
      <c r="C215">
        <v>126434</v>
      </c>
      <c r="D215" s="2">
        <v>6379</v>
      </c>
      <c r="E215" s="1">
        <v>45589</v>
      </c>
      <c r="F215" t="s">
        <v>51</v>
      </c>
    </row>
    <row r="216" spans="1:6" x14ac:dyDescent="0.25">
      <c r="A216" t="str">
        <f>"05563"</f>
        <v>05563</v>
      </c>
      <c r="B216" t="s">
        <v>179</v>
      </c>
      <c r="C216">
        <v>126435</v>
      </c>
      <c r="D216" s="2">
        <v>1095</v>
      </c>
      <c r="E216" s="1">
        <v>45589</v>
      </c>
      <c r="F216" t="s">
        <v>51</v>
      </c>
    </row>
    <row r="217" spans="1:6" x14ac:dyDescent="0.25">
      <c r="A217" t="str">
        <f>"04608"</f>
        <v>04608</v>
      </c>
      <c r="B217" t="s">
        <v>180</v>
      </c>
      <c r="C217">
        <v>126436</v>
      </c>
      <c r="D217" s="2">
        <v>34741.199999999997</v>
      </c>
      <c r="E217" s="1">
        <v>45589</v>
      </c>
      <c r="F217" t="s">
        <v>51</v>
      </c>
    </row>
    <row r="218" spans="1:6" x14ac:dyDescent="0.25">
      <c r="A218" t="str">
        <f>"02826"</f>
        <v>02826</v>
      </c>
      <c r="B218" t="s">
        <v>181</v>
      </c>
      <c r="C218">
        <v>126437</v>
      </c>
      <c r="D218" s="2">
        <v>39800</v>
      </c>
      <c r="E218" s="1">
        <v>45589</v>
      </c>
      <c r="F218" t="s">
        <v>51</v>
      </c>
    </row>
    <row r="219" spans="1:6" x14ac:dyDescent="0.25">
      <c r="A219" t="str">
        <f>"03992"</f>
        <v>03992</v>
      </c>
      <c r="B219" t="s">
        <v>182</v>
      </c>
      <c r="C219">
        <v>126438</v>
      </c>
      <c r="D219" s="2">
        <v>19155.22</v>
      </c>
      <c r="E219" s="1">
        <v>45589</v>
      </c>
      <c r="F219" t="s">
        <v>51</v>
      </c>
    </row>
    <row r="220" spans="1:6" x14ac:dyDescent="0.25">
      <c r="A220" t="str">
        <f>"05034"</f>
        <v>05034</v>
      </c>
      <c r="B220" t="s">
        <v>183</v>
      </c>
      <c r="C220">
        <v>126439</v>
      </c>
      <c r="D220" s="2">
        <v>6450</v>
      </c>
      <c r="E220" s="1">
        <v>45589</v>
      </c>
      <c r="F220" t="s">
        <v>51</v>
      </c>
    </row>
    <row r="221" spans="1:6" x14ac:dyDescent="0.25">
      <c r="A221" t="str">
        <f>"03938"</f>
        <v>03938</v>
      </c>
      <c r="B221" t="s">
        <v>184</v>
      </c>
      <c r="C221">
        <v>126440</v>
      </c>
      <c r="D221" s="2">
        <v>6300.91</v>
      </c>
      <c r="E221" s="1">
        <v>45589</v>
      </c>
      <c r="F221" t="s">
        <v>51</v>
      </c>
    </row>
    <row r="222" spans="1:6" x14ac:dyDescent="0.25">
      <c r="A222" t="str">
        <f>"01491"</f>
        <v>01491</v>
      </c>
      <c r="B222" t="s">
        <v>185</v>
      </c>
      <c r="C222">
        <v>126441</v>
      </c>
      <c r="D222" s="2">
        <v>7968.54</v>
      </c>
      <c r="E222" s="1">
        <v>45589</v>
      </c>
      <c r="F222" t="s">
        <v>51</v>
      </c>
    </row>
    <row r="223" spans="1:6" x14ac:dyDescent="0.25">
      <c r="A223" t="str">
        <f>"05310"</f>
        <v>05310</v>
      </c>
      <c r="B223" t="s">
        <v>186</v>
      </c>
      <c r="C223">
        <v>126442</v>
      </c>
      <c r="D223" s="2">
        <v>3500</v>
      </c>
      <c r="E223" s="1">
        <v>45589</v>
      </c>
      <c r="F223" t="s">
        <v>51</v>
      </c>
    </row>
    <row r="224" spans="1:6" x14ac:dyDescent="0.25">
      <c r="A224" t="str">
        <f>"05326"</f>
        <v>05326</v>
      </c>
      <c r="B224" t="s">
        <v>187</v>
      </c>
      <c r="C224">
        <v>126443</v>
      </c>
      <c r="D224" s="2">
        <v>1200</v>
      </c>
      <c r="E224" s="1">
        <v>45589</v>
      </c>
      <c r="F224" t="s">
        <v>51</v>
      </c>
    </row>
    <row r="225" spans="1:6" x14ac:dyDescent="0.25">
      <c r="A225" t="str">
        <f>"00501"</f>
        <v>00501</v>
      </c>
      <c r="B225" t="s">
        <v>87</v>
      </c>
      <c r="C225">
        <v>126444</v>
      </c>
      <c r="D225" s="2">
        <v>6199.73</v>
      </c>
      <c r="E225" s="1">
        <v>45589</v>
      </c>
      <c r="F225" t="s">
        <v>51</v>
      </c>
    </row>
    <row r="226" spans="1:6" x14ac:dyDescent="0.25">
      <c r="A226" t="str">
        <f>"03089"</f>
        <v>03089</v>
      </c>
      <c r="B226" t="s">
        <v>188</v>
      </c>
      <c r="C226">
        <v>126445</v>
      </c>
      <c r="D226" s="2">
        <v>1540.77</v>
      </c>
      <c r="E226" s="1">
        <v>45589</v>
      </c>
      <c r="F226" t="s">
        <v>51</v>
      </c>
    </row>
    <row r="227" spans="1:6" x14ac:dyDescent="0.25">
      <c r="A227" t="str">
        <f>"04331"</f>
        <v>04331</v>
      </c>
      <c r="B227" t="s">
        <v>96</v>
      </c>
      <c r="C227">
        <v>126446</v>
      </c>
      <c r="D227" s="2">
        <v>11230</v>
      </c>
      <c r="E227" s="1">
        <v>45589</v>
      </c>
      <c r="F227" t="s">
        <v>51</v>
      </c>
    </row>
    <row r="228" spans="1:6" x14ac:dyDescent="0.25">
      <c r="A228" t="str">
        <f>"04331"</f>
        <v>04331</v>
      </c>
      <c r="B228" t="s">
        <v>96</v>
      </c>
      <c r="C228">
        <v>126447</v>
      </c>
      <c r="D228" s="2">
        <v>3000</v>
      </c>
      <c r="E228" s="1">
        <v>45589</v>
      </c>
      <c r="F228" t="s">
        <v>51</v>
      </c>
    </row>
    <row r="229" spans="1:6" x14ac:dyDescent="0.25">
      <c r="A229" t="str">
        <f>"02789"</f>
        <v>02789</v>
      </c>
      <c r="B229" t="s">
        <v>189</v>
      </c>
      <c r="C229">
        <v>126448</v>
      </c>
      <c r="D229" s="2">
        <v>9105</v>
      </c>
      <c r="E229" s="1">
        <v>45589</v>
      </c>
      <c r="F229" t="s">
        <v>51</v>
      </c>
    </row>
    <row r="230" spans="1:6" x14ac:dyDescent="0.25">
      <c r="A230" t="str">
        <f>"03919"</f>
        <v>03919</v>
      </c>
      <c r="B230" t="s">
        <v>190</v>
      </c>
      <c r="C230">
        <v>126449</v>
      </c>
      <c r="D230" s="2">
        <v>6482.53</v>
      </c>
      <c r="E230" s="1">
        <v>45589</v>
      </c>
      <c r="F230" t="s">
        <v>51</v>
      </c>
    </row>
    <row r="231" spans="1:6" x14ac:dyDescent="0.25">
      <c r="A231" t="str">
        <f>"04838"</f>
        <v>04838</v>
      </c>
      <c r="B231" t="s">
        <v>191</v>
      </c>
      <c r="C231">
        <v>126450</v>
      </c>
      <c r="D231" s="2">
        <v>2500</v>
      </c>
      <c r="E231" s="1">
        <v>45589</v>
      </c>
      <c r="F231" t="s">
        <v>51</v>
      </c>
    </row>
    <row r="232" spans="1:6" x14ac:dyDescent="0.25">
      <c r="A232" t="str">
        <f>"05541"</f>
        <v>05541</v>
      </c>
      <c r="B232" t="s">
        <v>192</v>
      </c>
      <c r="C232">
        <v>126451</v>
      </c>
      <c r="D232" s="2">
        <v>25319.7</v>
      </c>
      <c r="E232" s="1">
        <v>45589</v>
      </c>
      <c r="F232" t="s">
        <v>51</v>
      </c>
    </row>
    <row r="233" spans="1:6" x14ac:dyDescent="0.25">
      <c r="A233" t="str">
        <f>"03532"</f>
        <v>03532</v>
      </c>
      <c r="B233" t="s">
        <v>193</v>
      </c>
      <c r="C233">
        <v>126452</v>
      </c>
      <c r="D233" s="2">
        <v>2212.5</v>
      </c>
      <c r="E233" s="1">
        <v>45589</v>
      </c>
      <c r="F233" t="s">
        <v>51</v>
      </c>
    </row>
    <row r="234" spans="1:6" x14ac:dyDescent="0.25">
      <c r="A234" t="str">
        <f>"04920"</f>
        <v>04920</v>
      </c>
      <c r="B234" t="s">
        <v>194</v>
      </c>
      <c r="C234">
        <v>126453</v>
      </c>
      <c r="D234" s="2">
        <v>3289.16</v>
      </c>
      <c r="E234" s="1">
        <v>45589</v>
      </c>
      <c r="F234" t="s">
        <v>51</v>
      </c>
    </row>
    <row r="235" spans="1:6" x14ac:dyDescent="0.25">
      <c r="A235" t="str">
        <f>"05383"</f>
        <v>05383</v>
      </c>
      <c r="B235" t="s">
        <v>195</v>
      </c>
      <c r="C235">
        <v>126454</v>
      </c>
      <c r="D235" s="2">
        <v>1769.85</v>
      </c>
      <c r="E235" s="1">
        <v>45589</v>
      </c>
      <c r="F235" t="s">
        <v>51</v>
      </c>
    </row>
    <row r="236" spans="1:6" x14ac:dyDescent="0.25">
      <c r="A236" t="str">
        <f>"00770"</f>
        <v>00770</v>
      </c>
      <c r="B236" t="s">
        <v>196</v>
      </c>
      <c r="C236">
        <v>126455</v>
      </c>
      <c r="D236" s="2">
        <v>2000</v>
      </c>
      <c r="E236" s="1">
        <v>45589</v>
      </c>
      <c r="F236" t="s">
        <v>51</v>
      </c>
    </row>
    <row r="237" spans="1:6" x14ac:dyDescent="0.25">
      <c r="A237" t="str">
        <f>"05276"</f>
        <v>05276</v>
      </c>
      <c r="B237" t="s">
        <v>197</v>
      </c>
      <c r="C237">
        <v>126456</v>
      </c>
      <c r="D237" s="2">
        <v>3333</v>
      </c>
      <c r="E237" s="1">
        <v>45589</v>
      </c>
      <c r="F237" t="s">
        <v>51</v>
      </c>
    </row>
    <row r="238" spans="1:6" x14ac:dyDescent="0.25">
      <c r="A238" t="str">
        <f>"04308"</f>
        <v>04308</v>
      </c>
      <c r="B238" t="s">
        <v>198</v>
      </c>
      <c r="C238">
        <v>126457</v>
      </c>
      <c r="D238" s="2">
        <v>2458</v>
      </c>
      <c r="E238" s="1">
        <v>45589</v>
      </c>
      <c r="F238" t="s">
        <v>51</v>
      </c>
    </row>
    <row r="239" spans="1:6" x14ac:dyDescent="0.25">
      <c r="A239" t="str">
        <f>"05443"</f>
        <v>05443</v>
      </c>
      <c r="B239" t="s">
        <v>199</v>
      </c>
      <c r="C239">
        <v>126458</v>
      </c>
      <c r="D239" s="2">
        <v>12420</v>
      </c>
      <c r="E239" s="1">
        <v>45589</v>
      </c>
      <c r="F239" t="s">
        <v>51</v>
      </c>
    </row>
    <row r="240" spans="1:6" x14ac:dyDescent="0.25">
      <c r="A240" t="str">
        <f>"04760"</f>
        <v>04760</v>
      </c>
      <c r="B240" t="s">
        <v>158</v>
      </c>
      <c r="C240">
        <v>126459</v>
      </c>
      <c r="D240" s="2">
        <v>2019.22</v>
      </c>
      <c r="E240" s="1">
        <v>45589</v>
      </c>
      <c r="F240" t="s">
        <v>51</v>
      </c>
    </row>
    <row r="241" spans="1:6" x14ac:dyDescent="0.25">
      <c r="A241" t="str">
        <f>"00818"</f>
        <v>00818</v>
      </c>
      <c r="B241" t="s">
        <v>200</v>
      </c>
      <c r="C241">
        <v>126460</v>
      </c>
      <c r="D241" s="2">
        <v>1103.53</v>
      </c>
      <c r="E241" s="1">
        <v>45589</v>
      </c>
      <c r="F241" t="s">
        <v>51</v>
      </c>
    </row>
    <row r="242" spans="1:6" x14ac:dyDescent="0.25">
      <c r="A242" t="str">
        <f>"04137"</f>
        <v>04137</v>
      </c>
      <c r="B242" t="s">
        <v>201</v>
      </c>
      <c r="C242">
        <v>126461</v>
      </c>
      <c r="D242" s="2">
        <v>5796.62</v>
      </c>
      <c r="E242" s="1">
        <v>45589</v>
      </c>
      <c r="F242" t="s">
        <v>51</v>
      </c>
    </row>
    <row r="243" spans="1:6" x14ac:dyDescent="0.25">
      <c r="A243" t="str">
        <f>"02254"</f>
        <v>02254</v>
      </c>
      <c r="B243" t="s">
        <v>202</v>
      </c>
      <c r="C243">
        <v>126462</v>
      </c>
      <c r="D243" s="2">
        <v>31603.43</v>
      </c>
      <c r="E243" s="1">
        <v>45589</v>
      </c>
      <c r="F243" t="s">
        <v>51</v>
      </c>
    </row>
    <row r="244" spans="1:6" x14ac:dyDescent="0.25">
      <c r="A244" t="str">
        <f>"04778"</f>
        <v>04778</v>
      </c>
      <c r="B244" t="s">
        <v>165</v>
      </c>
      <c r="C244">
        <v>126463</v>
      </c>
      <c r="D244" s="2">
        <v>3150</v>
      </c>
      <c r="E244" s="1">
        <v>45589</v>
      </c>
      <c r="F244" t="s">
        <v>51</v>
      </c>
    </row>
    <row r="245" spans="1:6" x14ac:dyDescent="0.25">
      <c r="A245" t="str">
        <f>"05128"</f>
        <v>05128</v>
      </c>
      <c r="B245" t="s">
        <v>203</v>
      </c>
      <c r="C245">
        <v>126464</v>
      </c>
      <c r="D245" s="2">
        <v>15393</v>
      </c>
      <c r="E245" s="1">
        <v>45589</v>
      </c>
      <c r="F245" t="s">
        <v>51</v>
      </c>
    </row>
    <row r="246" spans="1:6" x14ac:dyDescent="0.25">
      <c r="A246" t="str">
        <f>"05198"</f>
        <v>05198</v>
      </c>
      <c r="B246" t="s">
        <v>204</v>
      </c>
      <c r="C246">
        <v>126465</v>
      </c>
      <c r="D246" s="2">
        <v>3500</v>
      </c>
      <c r="E246" s="1">
        <v>45589</v>
      </c>
      <c r="F246" t="s">
        <v>51</v>
      </c>
    </row>
    <row r="247" spans="1:6" x14ac:dyDescent="0.25">
      <c r="A247" t="str">
        <f>"04129"</f>
        <v>04129</v>
      </c>
      <c r="B247" t="s">
        <v>205</v>
      </c>
      <c r="C247">
        <v>126466</v>
      </c>
      <c r="D247" s="2">
        <v>1508.35</v>
      </c>
      <c r="E247" s="1">
        <v>45589</v>
      </c>
      <c r="F247" t="s">
        <v>51</v>
      </c>
    </row>
    <row r="248" spans="1:6" x14ac:dyDescent="0.25">
      <c r="A248" t="str">
        <f>"00036"</f>
        <v>00036</v>
      </c>
      <c r="B248" t="s">
        <v>206</v>
      </c>
      <c r="C248">
        <v>126467</v>
      </c>
      <c r="D248" s="2">
        <v>1750</v>
      </c>
      <c r="E248" s="1">
        <v>45589</v>
      </c>
      <c r="F248" t="s">
        <v>51</v>
      </c>
    </row>
    <row r="249" spans="1:6" x14ac:dyDescent="0.25">
      <c r="A249" t="str">
        <f>"05353"</f>
        <v>05353</v>
      </c>
      <c r="B249" t="s">
        <v>170</v>
      </c>
      <c r="C249">
        <v>126468</v>
      </c>
      <c r="D249" s="2">
        <v>5775</v>
      </c>
      <c r="E249" s="1">
        <v>45589</v>
      </c>
      <c r="F249" t="s">
        <v>51</v>
      </c>
    </row>
    <row r="250" spans="1:6" x14ac:dyDescent="0.25">
      <c r="A250" t="str">
        <f>"03963"</f>
        <v>03963</v>
      </c>
      <c r="B250" t="s">
        <v>207</v>
      </c>
      <c r="C250">
        <v>126469</v>
      </c>
      <c r="D250" s="2">
        <v>3844</v>
      </c>
      <c r="E250" s="1">
        <v>45589</v>
      </c>
      <c r="F250" t="s">
        <v>51</v>
      </c>
    </row>
    <row r="251" spans="1:6" x14ac:dyDescent="0.25">
      <c r="A251" t="str">
        <f>"04755"</f>
        <v>04755</v>
      </c>
      <c r="B251" t="s">
        <v>208</v>
      </c>
      <c r="C251">
        <v>126535</v>
      </c>
      <c r="D251" s="2">
        <v>22</v>
      </c>
      <c r="E251" s="1">
        <v>45589</v>
      </c>
      <c r="F251" t="s">
        <v>51</v>
      </c>
    </row>
    <row r="252" spans="1:6" x14ac:dyDescent="0.25">
      <c r="A252" t="str">
        <f>"04037"</f>
        <v>04037</v>
      </c>
      <c r="B252" t="s">
        <v>209</v>
      </c>
      <c r="C252">
        <v>126536</v>
      </c>
      <c r="D252" s="2">
        <v>583.20000000000005</v>
      </c>
      <c r="E252" s="1">
        <v>45589</v>
      </c>
      <c r="F252" t="s">
        <v>51</v>
      </c>
    </row>
    <row r="253" spans="1:6" x14ac:dyDescent="0.25">
      <c r="A253" t="str">
        <f>"03730"</f>
        <v>03730</v>
      </c>
      <c r="B253" t="s">
        <v>210</v>
      </c>
      <c r="C253">
        <v>126537</v>
      </c>
      <c r="D253" s="2">
        <v>292</v>
      </c>
      <c r="E253" s="1">
        <v>45589</v>
      </c>
      <c r="F253" t="s">
        <v>51</v>
      </c>
    </row>
    <row r="254" spans="1:6" x14ac:dyDescent="0.25">
      <c r="A254" t="str">
        <f>"05051"</f>
        <v>05051</v>
      </c>
      <c r="B254" t="s">
        <v>211</v>
      </c>
      <c r="C254">
        <v>126538</v>
      </c>
      <c r="D254" s="2">
        <v>640</v>
      </c>
      <c r="E254" s="1">
        <v>45589</v>
      </c>
      <c r="F254" t="s">
        <v>51</v>
      </c>
    </row>
    <row r="255" spans="1:6" x14ac:dyDescent="0.25">
      <c r="A255" t="str">
        <f>"05398"</f>
        <v>05398</v>
      </c>
      <c r="B255" t="s">
        <v>142</v>
      </c>
      <c r="C255">
        <v>126539</v>
      </c>
      <c r="D255" s="2">
        <v>1003.28</v>
      </c>
      <c r="E255" s="1">
        <v>45589</v>
      </c>
      <c r="F255" t="s">
        <v>51</v>
      </c>
    </row>
    <row r="256" spans="1:6" x14ac:dyDescent="0.25">
      <c r="A256" t="str">
        <f>"05568"</f>
        <v>05568</v>
      </c>
      <c r="B256" t="s">
        <v>55</v>
      </c>
      <c r="C256">
        <v>126540</v>
      </c>
      <c r="D256" s="2">
        <v>127.45</v>
      </c>
      <c r="E256" s="1">
        <v>45589</v>
      </c>
      <c r="F256" t="s">
        <v>51</v>
      </c>
    </row>
    <row r="257" spans="1:6" x14ac:dyDescent="0.25">
      <c r="A257" t="str">
        <f>"05513"</f>
        <v>05513</v>
      </c>
      <c r="B257" t="s">
        <v>212</v>
      </c>
      <c r="C257">
        <v>126541</v>
      </c>
      <c r="D257" s="2">
        <v>383.5</v>
      </c>
      <c r="E257" s="1">
        <v>45589</v>
      </c>
      <c r="F257" t="s">
        <v>15</v>
      </c>
    </row>
    <row r="258" spans="1:6" x14ac:dyDescent="0.25">
      <c r="A258" t="str">
        <f>"24636"</f>
        <v>24636</v>
      </c>
      <c r="B258" t="s">
        <v>45</v>
      </c>
      <c r="C258">
        <v>126542</v>
      </c>
      <c r="D258" s="2">
        <v>106.3</v>
      </c>
      <c r="E258" s="1">
        <v>45589</v>
      </c>
      <c r="F258" t="s">
        <v>51</v>
      </c>
    </row>
    <row r="259" spans="1:6" x14ac:dyDescent="0.25">
      <c r="A259" t="str">
        <f>"00654"</f>
        <v>00654</v>
      </c>
      <c r="B259" t="s">
        <v>58</v>
      </c>
      <c r="C259">
        <v>126543</v>
      </c>
      <c r="D259" s="2">
        <v>1800.01</v>
      </c>
      <c r="E259" s="1">
        <v>45589</v>
      </c>
      <c r="F259" t="s">
        <v>51</v>
      </c>
    </row>
    <row r="260" spans="1:6" x14ac:dyDescent="0.25">
      <c r="A260" t="str">
        <f>"02299"</f>
        <v>02299</v>
      </c>
      <c r="B260" t="s">
        <v>145</v>
      </c>
      <c r="C260">
        <v>126544</v>
      </c>
      <c r="D260" s="2">
        <v>1162.5</v>
      </c>
      <c r="E260" s="1">
        <v>45589</v>
      </c>
      <c r="F260" t="s">
        <v>51</v>
      </c>
    </row>
    <row r="261" spans="1:6" x14ac:dyDescent="0.25">
      <c r="A261" t="str">
        <f>"00115"</f>
        <v>00115</v>
      </c>
      <c r="B261" t="s">
        <v>213</v>
      </c>
      <c r="C261">
        <v>126545</v>
      </c>
      <c r="D261" s="2">
        <v>287.39999999999998</v>
      </c>
      <c r="E261" s="1">
        <v>45589</v>
      </c>
      <c r="F261" t="s">
        <v>51</v>
      </c>
    </row>
    <row r="262" spans="1:6" x14ac:dyDescent="0.25">
      <c r="A262" t="str">
        <f>"03541"</f>
        <v>03541</v>
      </c>
      <c r="B262" t="s">
        <v>61</v>
      </c>
      <c r="C262">
        <v>126546</v>
      </c>
      <c r="D262" s="2">
        <v>396.6</v>
      </c>
      <c r="E262" s="1">
        <v>45589</v>
      </c>
      <c r="F262" t="s">
        <v>51</v>
      </c>
    </row>
    <row r="263" spans="1:6" x14ac:dyDescent="0.25">
      <c r="A263" t="str">
        <f>"04388"</f>
        <v>04388</v>
      </c>
      <c r="B263" t="s">
        <v>63</v>
      </c>
      <c r="C263">
        <v>126547</v>
      </c>
      <c r="D263" s="2">
        <v>255.55</v>
      </c>
      <c r="E263" s="1">
        <v>45589</v>
      </c>
      <c r="F263" t="s">
        <v>51</v>
      </c>
    </row>
    <row r="264" spans="1:6" x14ac:dyDescent="0.25">
      <c r="A264" t="str">
        <f>"03671"</f>
        <v>03671</v>
      </c>
      <c r="B264" t="s">
        <v>64</v>
      </c>
      <c r="C264">
        <v>126548</v>
      </c>
      <c r="D264" s="2">
        <v>350</v>
      </c>
      <c r="E264" s="1">
        <v>45589</v>
      </c>
      <c r="F264" t="s">
        <v>51</v>
      </c>
    </row>
    <row r="265" spans="1:6" x14ac:dyDescent="0.25">
      <c r="A265" t="str">
        <f>"05460"</f>
        <v>05460</v>
      </c>
      <c r="B265" t="s">
        <v>214</v>
      </c>
      <c r="C265">
        <v>126549</v>
      </c>
      <c r="D265" s="2">
        <v>360.98</v>
      </c>
      <c r="E265" s="1">
        <v>45589</v>
      </c>
      <c r="F265" t="s">
        <v>51</v>
      </c>
    </row>
    <row r="266" spans="1:6" x14ac:dyDescent="0.25">
      <c r="A266" t="str">
        <f>"05129"</f>
        <v>05129</v>
      </c>
      <c r="B266" t="s">
        <v>68</v>
      </c>
      <c r="C266">
        <v>126550</v>
      </c>
      <c r="D266" s="2">
        <v>56.92</v>
      </c>
      <c r="E266" s="1">
        <v>45589</v>
      </c>
      <c r="F266" t="s">
        <v>51</v>
      </c>
    </row>
    <row r="267" spans="1:6" x14ac:dyDescent="0.25">
      <c r="A267" t="str">
        <f>"00340"</f>
        <v>00340</v>
      </c>
      <c r="B267" t="s">
        <v>69</v>
      </c>
      <c r="C267">
        <v>126551</v>
      </c>
      <c r="D267" s="2">
        <v>89328.95</v>
      </c>
      <c r="E267" s="1">
        <v>45589</v>
      </c>
      <c r="F267" t="s">
        <v>51</v>
      </c>
    </row>
    <row r="268" spans="1:6" x14ac:dyDescent="0.25">
      <c r="A268" t="str">
        <f>"00543"</f>
        <v>00543</v>
      </c>
      <c r="B268" t="s">
        <v>70</v>
      </c>
      <c r="C268">
        <v>126552</v>
      </c>
      <c r="D268" s="2">
        <v>67.5</v>
      </c>
      <c r="E268" s="1">
        <v>45589</v>
      </c>
      <c r="F268" t="s">
        <v>51</v>
      </c>
    </row>
    <row r="269" spans="1:6" x14ac:dyDescent="0.25">
      <c r="A269" t="str">
        <f>"01506"</f>
        <v>01506</v>
      </c>
      <c r="B269" t="s">
        <v>215</v>
      </c>
      <c r="C269">
        <v>126553</v>
      </c>
      <c r="D269" s="2">
        <v>206</v>
      </c>
      <c r="E269" s="1">
        <v>45589</v>
      </c>
      <c r="F269" t="s">
        <v>51</v>
      </c>
    </row>
    <row r="270" spans="1:6" x14ac:dyDescent="0.25">
      <c r="A270" t="str">
        <f>"05567"</f>
        <v>05567</v>
      </c>
      <c r="B270" t="s">
        <v>216</v>
      </c>
      <c r="C270">
        <v>126554</v>
      </c>
      <c r="D270" s="2">
        <v>175</v>
      </c>
      <c r="E270" s="1">
        <v>45589</v>
      </c>
      <c r="F270" t="s">
        <v>51</v>
      </c>
    </row>
    <row r="271" spans="1:6" x14ac:dyDescent="0.25">
      <c r="A271" t="str">
        <f>"05322"</f>
        <v>05322</v>
      </c>
      <c r="B271" t="s">
        <v>217</v>
      </c>
      <c r="C271">
        <v>126555</v>
      </c>
      <c r="D271" s="2">
        <v>125</v>
      </c>
      <c r="E271" s="1">
        <v>45589</v>
      </c>
      <c r="F271" t="s">
        <v>51</v>
      </c>
    </row>
    <row r="272" spans="1:6" x14ac:dyDescent="0.25">
      <c r="A272" t="str">
        <f>"00339"</f>
        <v>00339</v>
      </c>
      <c r="B272" t="s">
        <v>218</v>
      </c>
      <c r="C272">
        <v>126556</v>
      </c>
      <c r="D272" s="2">
        <v>656.93</v>
      </c>
      <c r="E272" s="1">
        <v>45589</v>
      </c>
      <c r="F272" t="s">
        <v>51</v>
      </c>
    </row>
    <row r="273" spans="1:6" x14ac:dyDescent="0.25">
      <c r="A273" t="str">
        <f>"03010"</f>
        <v>03010</v>
      </c>
      <c r="B273" t="s">
        <v>219</v>
      </c>
      <c r="C273">
        <v>126557</v>
      </c>
      <c r="D273" s="2">
        <v>27.5</v>
      </c>
      <c r="E273" s="1">
        <v>45589</v>
      </c>
      <c r="F273" t="s">
        <v>51</v>
      </c>
    </row>
    <row r="274" spans="1:6" x14ac:dyDescent="0.25">
      <c r="A274" t="str">
        <f>"00391"</f>
        <v>00391</v>
      </c>
      <c r="B274" t="s">
        <v>220</v>
      </c>
      <c r="C274">
        <v>126558</v>
      </c>
      <c r="D274" s="2">
        <v>129.07</v>
      </c>
      <c r="E274" s="1">
        <v>45589</v>
      </c>
      <c r="F274" t="s">
        <v>51</v>
      </c>
    </row>
    <row r="275" spans="1:6" x14ac:dyDescent="0.25">
      <c r="A275" t="str">
        <f>"03878"</f>
        <v>03878</v>
      </c>
      <c r="B275" t="s">
        <v>221</v>
      </c>
      <c r="C275">
        <v>126559</v>
      </c>
      <c r="D275" s="2">
        <v>597.65</v>
      </c>
      <c r="E275" s="1">
        <v>45589</v>
      </c>
      <c r="F275" t="s">
        <v>51</v>
      </c>
    </row>
    <row r="276" spans="1:6" x14ac:dyDescent="0.25">
      <c r="A276" t="str">
        <f>"04994"</f>
        <v>04994</v>
      </c>
      <c r="B276" t="s">
        <v>222</v>
      </c>
      <c r="C276">
        <v>126560</v>
      </c>
      <c r="D276" s="2">
        <v>55.2</v>
      </c>
      <c r="E276" s="1">
        <v>45589</v>
      </c>
      <c r="F276" t="s">
        <v>51</v>
      </c>
    </row>
    <row r="277" spans="1:6" x14ac:dyDescent="0.25">
      <c r="A277" t="str">
        <f>"05323"</f>
        <v>05323</v>
      </c>
      <c r="B277" t="s">
        <v>223</v>
      </c>
      <c r="C277">
        <v>126561</v>
      </c>
      <c r="D277" s="2">
        <v>248.32</v>
      </c>
      <c r="E277" s="1">
        <v>45589</v>
      </c>
      <c r="F277" t="s">
        <v>51</v>
      </c>
    </row>
    <row r="278" spans="1:6" x14ac:dyDescent="0.25">
      <c r="A278" t="str">
        <f>"03755"</f>
        <v>03755</v>
      </c>
      <c r="B278" t="s">
        <v>50</v>
      </c>
      <c r="C278">
        <v>126562</v>
      </c>
      <c r="D278" s="2">
        <v>750</v>
      </c>
      <c r="E278" s="1">
        <v>45589</v>
      </c>
      <c r="F278" t="s">
        <v>51</v>
      </c>
    </row>
    <row r="279" spans="1:6" x14ac:dyDescent="0.25">
      <c r="A279" t="str">
        <f>"05508"</f>
        <v>05508</v>
      </c>
      <c r="B279" t="s">
        <v>224</v>
      </c>
      <c r="C279">
        <v>126563</v>
      </c>
      <c r="D279" s="2">
        <v>83.61</v>
      </c>
      <c r="E279" s="1">
        <v>45589</v>
      </c>
      <c r="F279" t="s">
        <v>51</v>
      </c>
    </row>
    <row r="280" spans="1:6" x14ac:dyDescent="0.25">
      <c r="A280" t="str">
        <f>"01415"</f>
        <v>01415</v>
      </c>
      <c r="B280" t="s">
        <v>89</v>
      </c>
      <c r="C280">
        <v>126564</v>
      </c>
      <c r="D280" s="2">
        <v>35.74</v>
      </c>
      <c r="E280" s="1">
        <v>45589</v>
      </c>
      <c r="F280" t="s">
        <v>51</v>
      </c>
    </row>
    <row r="281" spans="1:6" x14ac:dyDescent="0.25">
      <c r="A281" t="str">
        <f>"00565"</f>
        <v>00565</v>
      </c>
      <c r="B281" t="s">
        <v>92</v>
      </c>
      <c r="C281">
        <v>126565</v>
      </c>
      <c r="D281" s="2">
        <v>3628.81</v>
      </c>
      <c r="E281" s="1">
        <v>45589</v>
      </c>
      <c r="F281" t="s">
        <v>51</v>
      </c>
    </row>
    <row r="282" spans="1:6" x14ac:dyDescent="0.25">
      <c r="A282" t="str">
        <f>"05324"</f>
        <v>05324</v>
      </c>
      <c r="B282" t="s">
        <v>225</v>
      </c>
      <c r="C282">
        <v>126575</v>
      </c>
      <c r="D282" s="2">
        <v>740</v>
      </c>
      <c r="E282" s="1">
        <v>45589</v>
      </c>
      <c r="F282" t="s">
        <v>51</v>
      </c>
    </row>
    <row r="283" spans="1:6" x14ac:dyDescent="0.25">
      <c r="A283" t="str">
        <f>"05172"</f>
        <v>05172</v>
      </c>
      <c r="B283" t="s">
        <v>101</v>
      </c>
      <c r="C283">
        <v>126576</v>
      </c>
      <c r="D283" s="2">
        <v>495.74</v>
      </c>
      <c r="E283" s="1">
        <v>45589</v>
      </c>
      <c r="F283" t="s">
        <v>51</v>
      </c>
    </row>
    <row r="284" spans="1:6" x14ac:dyDescent="0.25">
      <c r="A284" t="str">
        <f>"05142"</f>
        <v>05142</v>
      </c>
      <c r="B284" t="s">
        <v>226</v>
      </c>
      <c r="C284">
        <v>126577</v>
      </c>
      <c r="D284" s="2">
        <v>1144.4000000000001</v>
      </c>
      <c r="E284" s="1">
        <v>45589</v>
      </c>
      <c r="F284" t="s">
        <v>51</v>
      </c>
    </row>
    <row r="285" spans="1:6" x14ac:dyDescent="0.25">
      <c r="A285" t="str">
        <f>"02536"</f>
        <v>02536</v>
      </c>
      <c r="B285" t="s">
        <v>108</v>
      </c>
      <c r="C285">
        <v>126578</v>
      </c>
      <c r="D285" s="2">
        <v>492.37</v>
      </c>
      <c r="E285" s="1">
        <v>45589</v>
      </c>
      <c r="F285" t="s">
        <v>51</v>
      </c>
    </row>
    <row r="286" spans="1:6" x14ac:dyDescent="0.25">
      <c r="A286" t="str">
        <f>"00710"</f>
        <v>00710</v>
      </c>
      <c r="B286" t="s">
        <v>109</v>
      </c>
      <c r="C286">
        <v>126579</v>
      </c>
      <c r="D286" s="2">
        <v>766.94</v>
      </c>
      <c r="E286" s="1">
        <v>45589</v>
      </c>
      <c r="F286" t="s">
        <v>51</v>
      </c>
    </row>
    <row r="287" spans="1:6" x14ac:dyDescent="0.25">
      <c r="A287" t="str">
        <f>"00437"</f>
        <v>00437</v>
      </c>
      <c r="B287" t="s">
        <v>113</v>
      </c>
      <c r="C287">
        <v>126580</v>
      </c>
      <c r="D287" s="2">
        <v>121.27</v>
      </c>
      <c r="E287" s="1">
        <v>45589</v>
      </c>
      <c r="F287" t="s">
        <v>51</v>
      </c>
    </row>
    <row r="288" spans="1:6" x14ac:dyDescent="0.25">
      <c r="A288" t="str">
        <f>"05538"</f>
        <v>05538</v>
      </c>
      <c r="B288" t="s">
        <v>115</v>
      </c>
      <c r="C288">
        <v>126581</v>
      </c>
      <c r="D288" s="2">
        <v>1119.4000000000001</v>
      </c>
      <c r="E288" s="1">
        <v>45589</v>
      </c>
      <c r="F288" t="s">
        <v>51</v>
      </c>
    </row>
    <row r="289" spans="1:6" x14ac:dyDescent="0.25">
      <c r="A289" t="str">
        <f>"05038"</f>
        <v>05038</v>
      </c>
      <c r="B289" t="s">
        <v>227</v>
      </c>
      <c r="C289">
        <v>126582</v>
      </c>
      <c r="D289" s="2">
        <v>900</v>
      </c>
      <c r="E289" s="1">
        <v>45589</v>
      </c>
      <c r="F289" t="s">
        <v>51</v>
      </c>
    </row>
    <row r="290" spans="1:6" x14ac:dyDescent="0.25">
      <c r="A290" t="str">
        <f>"03462"</f>
        <v>03462</v>
      </c>
      <c r="B290" t="s">
        <v>228</v>
      </c>
      <c r="C290">
        <v>126583</v>
      </c>
      <c r="D290" s="2">
        <v>673.96</v>
      </c>
      <c r="E290" s="1">
        <v>45589</v>
      </c>
      <c r="F290" t="s">
        <v>51</v>
      </c>
    </row>
    <row r="291" spans="1:6" x14ac:dyDescent="0.25">
      <c r="A291" t="str">
        <f>"03510"</f>
        <v>03510</v>
      </c>
      <c r="B291" t="s">
        <v>164</v>
      </c>
      <c r="C291">
        <v>126584</v>
      </c>
      <c r="D291" s="2">
        <v>12965.78</v>
      </c>
      <c r="E291" s="1">
        <v>45589</v>
      </c>
      <c r="F291" t="s">
        <v>51</v>
      </c>
    </row>
    <row r="292" spans="1:6" x14ac:dyDescent="0.25">
      <c r="A292" t="str">
        <f>"05025"</f>
        <v>05025</v>
      </c>
      <c r="B292" t="s">
        <v>121</v>
      </c>
      <c r="C292">
        <v>126585</v>
      </c>
      <c r="D292" s="2">
        <v>12976.89</v>
      </c>
      <c r="E292" s="1">
        <v>45589</v>
      </c>
      <c r="F292" t="s">
        <v>51</v>
      </c>
    </row>
    <row r="293" spans="1:6" x14ac:dyDescent="0.25">
      <c r="A293" t="str">
        <f>"00916"</f>
        <v>00916</v>
      </c>
      <c r="B293" t="s">
        <v>123</v>
      </c>
      <c r="C293">
        <v>126586</v>
      </c>
      <c r="D293" s="2">
        <v>1220.28</v>
      </c>
      <c r="E293" s="1">
        <v>45589</v>
      </c>
      <c r="F293" t="s">
        <v>51</v>
      </c>
    </row>
    <row r="294" spans="1:6" x14ac:dyDescent="0.25">
      <c r="A294" t="str">
        <f>"00936"</f>
        <v>00936</v>
      </c>
      <c r="B294" t="s">
        <v>124</v>
      </c>
      <c r="C294">
        <v>126587</v>
      </c>
      <c r="D294" s="2">
        <v>869.31</v>
      </c>
      <c r="E294" s="1">
        <v>45589</v>
      </c>
      <c r="F294" t="s">
        <v>51</v>
      </c>
    </row>
    <row r="295" spans="1:6" x14ac:dyDescent="0.25">
      <c r="A295" t="str">
        <f>"02511"</f>
        <v>02511</v>
      </c>
      <c r="B295" t="s">
        <v>229</v>
      </c>
      <c r="C295">
        <v>126588</v>
      </c>
      <c r="D295" s="2">
        <v>2160.84</v>
      </c>
      <c r="E295" s="1">
        <v>45589</v>
      </c>
      <c r="F295" t="s">
        <v>51</v>
      </c>
    </row>
    <row r="296" spans="1:6" x14ac:dyDescent="0.25">
      <c r="A296" t="str">
        <f>"03237"</f>
        <v>03237</v>
      </c>
      <c r="B296" t="s">
        <v>128</v>
      </c>
      <c r="C296">
        <v>126589</v>
      </c>
      <c r="D296" s="2">
        <v>861.22</v>
      </c>
      <c r="E296" s="1">
        <v>45589</v>
      </c>
      <c r="F296" t="s">
        <v>51</v>
      </c>
    </row>
    <row r="297" spans="1:6" x14ac:dyDescent="0.25">
      <c r="A297" t="str">
        <f>"05325"</f>
        <v>05325</v>
      </c>
      <c r="B297" t="s">
        <v>129</v>
      </c>
      <c r="C297">
        <v>126590</v>
      </c>
      <c r="D297" s="2">
        <v>129.94999999999999</v>
      </c>
      <c r="E297" s="1">
        <v>45589</v>
      </c>
      <c r="F297" t="s">
        <v>51</v>
      </c>
    </row>
    <row r="298" spans="1:6" x14ac:dyDescent="0.25">
      <c r="A298" t="str">
        <f>"01629"</f>
        <v>01629</v>
      </c>
      <c r="B298" t="s">
        <v>130</v>
      </c>
      <c r="C298">
        <v>126591</v>
      </c>
      <c r="D298" s="2">
        <v>390.83</v>
      </c>
      <c r="E298" s="1">
        <v>45589</v>
      </c>
      <c r="F298" t="s">
        <v>51</v>
      </c>
    </row>
    <row r="299" spans="1:6" x14ac:dyDescent="0.25">
      <c r="A299" t="str">
        <f>"04859"</f>
        <v>04859</v>
      </c>
      <c r="B299" t="s">
        <v>230</v>
      </c>
      <c r="C299">
        <v>126592</v>
      </c>
      <c r="D299" s="2">
        <v>539</v>
      </c>
      <c r="E299" s="1">
        <v>45589</v>
      </c>
      <c r="F299" t="s">
        <v>51</v>
      </c>
    </row>
    <row r="300" spans="1:6" x14ac:dyDescent="0.25">
      <c r="A300" t="str">
        <f>"03883"</f>
        <v>03883</v>
      </c>
      <c r="B300" t="s">
        <v>231</v>
      </c>
      <c r="C300">
        <v>126593</v>
      </c>
      <c r="D300" s="2">
        <v>762.69</v>
      </c>
      <c r="E300" s="1">
        <v>45589</v>
      </c>
      <c r="F300" t="s">
        <v>51</v>
      </c>
    </row>
    <row r="301" spans="1:6" x14ac:dyDescent="0.25">
      <c r="A301" t="str">
        <f>"00336"</f>
        <v>00336</v>
      </c>
      <c r="B301" t="s">
        <v>232</v>
      </c>
      <c r="C301">
        <v>126594</v>
      </c>
      <c r="D301" s="2">
        <v>286</v>
      </c>
      <c r="E301" s="1">
        <v>45589</v>
      </c>
      <c r="F301" t="s">
        <v>51</v>
      </c>
    </row>
    <row r="302" spans="1:6" x14ac:dyDescent="0.25">
      <c r="A302" t="str">
        <f>"01247"</f>
        <v>01247</v>
      </c>
      <c r="B302" t="s">
        <v>168</v>
      </c>
      <c r="C302">
        <v>126595</v>
      </c>
      <c r="D302" s="2">
        <v>457</v>
      </c>
      <c r="E302" s="1">
        <v>45589</v>
      </c>
      <c r="F302" t="s">
        <v>51</v>
      </c>
    </row>
    <row r="303" spans="1:6" x14ac:dyDescent="0.25">
      <c r="A303" t="str">
        <f>"44071"</f>
        <v>44071</v>
      </c>
      <c r="B303" t="s">
        <v>233</v>
      </c>
      <c r="C303">
        <v>126596</v>
      </c>
      <c r="D303" s="2">
        <v>75.98</v>
      </c>
      <c r="E303" s="1">
        <v>45589</v>
      </c>
      <c r="F303" t="s">
        <v>51</v>
      </c>
    </row>
    <row r="304" spans="1:6" x14ac:dyDescent="0.25">
      <c r="A304" t="str">
        <f>"05522"</f>
        <v>05522</v>
      </c>
      <c r="B304" t="s">
        <v>234</v>
      </c>
      <c r="C304">
        <v>126597</v>
      </c>
      <c r="D304" s="2">
        <v>216383</v>
      </c>
      <c r="E304" s="1">
        <v>45589</v>
      </c>
      <c r="F304" t="s">
        <v>51</v>
      </c>
    </row>
    <row r="305" spans="1:6" x14ac:dyDescent="0.25">
      <c r="A305" t="str">
        <f>"01784"</f>
        <v>01784</v>
      </c>
      <c r="B305" t="s">
        <v>235</v>
      </c>
      <c r="C305">
        <v>126598</v>
      </c>
      <c r="D305" s="2">
        <v>176.91</v>
      </c>
      <c r="E305" s="1">
        <v>45589</v>
      </c>
      <c r="F305" t="s">
        <v>51</v>
      </c>
    </row>
    <row r="306" spans="1:6" x14ac:dyDescent="0.25">
      <c r="A306" t="str">
        <f>"03018"</f>
        <v>03018</v>
      </c>
      <c r="B306" t="s">
        <v>236</v>
      </c>
      <c r="C306">
        <v>126599</v>
      </c>
      <c r="D306" s="2">
        <v>1829.4</v>
      </c>
      <c r="E306" s="1">
        <v>45589</v>
      </c>
      <c r="F306" t="s">
        <v>51</v>
      </c>
    </row>
    <row r="307" spans="1:6" x14ac:dyDescent="0.25">
      <c r="A307" t="str">
        <f>"01066"</f>
        <v>01066</v>
      </c>
      <c r="B307" t="s">
        <v>237</v>
      </c>
      <c r="C307">
        <v>126600</v>
      </c>
      <c r="D307" s="2">
        <v>3780</v>
      </c>
      <c r="E307" s="1">
        <v>45593</v>
      </c>
      <c r="F307" t="s">
        <v>51</v>
      </c>
    </row>
    <row r="308" spans="1:6" x14ac:dyDescent="0.25">
      <c r="A308" t="str">
        <f>"05498"</f>
        <v>05498</v>
      </c>
      <c r="B308" t="s">
        <v>238</v>
      </c>
      <c r="C308">
        <v>126601</v>
      </c>
      <c r="D308" s="2">
        <v>79020</v>
      </c>
      <c r="E308" s="1">
        <v>45593</v>
      </c>
      <c r="F308" t="s">
        <v>51</v>
      </c>
    </row>
    <row r="309" spans="1:6" x14ac:dyDescent="0.25">
      <c r="A309" t="str">
        <f>"05541"</f>
        <v>05541</v>
      </c>
      <c r="B309" t="s">
        <v>192</v>
      </c>
      <c r="C309">
        <v>126602</v>
      </c>
      <c r="D309" s="2">
        <v>31564.48</v>
      </c>
      <c r="E309" s="1">
        <v>45593</v>
      </c>
      <c r="F309" t="s">
        <v>51</v>
      </c>
    </row>
    <row r="310" spans="1:6" x14ac:dyDescent="0.25">
      <c r="A310" t="str">
        <f>"01090"</f>
        <v>01090</v>
      </c>
      <c r="B310" t="s">
        <v>35</v>
      </c>
      <c r="C310">
        <v>1932</v>
      </c>
      <c r="D310" s="2">
        <v>246468</v>
      </c>
      <c r="E310" s="1">
        <v>45596</v>
      </c>
      <c r="F310" t="s">
        <v>10</v>
      </c>
    </row>
    <row r="311" spans="1:6" x14ac:dyDescent="0.25">
      <c r="A311" t="str">
        <f>"03818"</f>
        <v>03818</v>
      </c>
      <c r="B311" t="s">
        <v>19</v>
      </c>
      <c r="C311">
        <v>1895</v>
      </c>
      <c r="D311" s="2">
        <v>739.56</v>
      </c>
      <c r="E311" s="1">
        <v>45597</v>
      </c>
      <c r="F311" t="s">
        <v>10</v>
      </c>
    </row>
    <row r="312" spans="1:6" x14ac:dyDescent="0.25">
      <c r="A312" t="str">
        <f>"05331"</f>
        <v>05331</v>
      </c>
      <c r="B312" t="s">
        <v>23</v>
      </c>
      <c r="C312">
        <v>1896</v>
      </c>
      <c r="D312" s="2">
        <v>553.85</v>
      </c>
      <c r="E312" s="1">
        <v>45597</v>
      </c>
      <c r="F312" t="s">
        <v>10</v>
      </c>
    </row>
    <row r="313" spans="1:6" x14ac:dyDescent="0.25">
      <c r="A313" t="str">
        <f>"04777"</f>
        <v>04777</v>
      </c>
      <c r="B313" t="s">
        <v>22</v>
      </c>
      <c r="C313">
        <v>1897</v>
      </c>
      <c r="D313" s="2">
        <v>674.72</v>
      </c>
      <c r="E313" s="1">
        <v>45597</v>
      </c>
      <c r="F313" t="s">
        <v>10</v>
      </c>
    </row>
    <row r="314" spans="1:6" x14ac:dyDescent="0.25">
      <c r="A314" t="str">
        <f>"00555"</f>
        <v>00555</v>
      </c>
      <c r="B314" t="s">
        <v>16</v>
      </c>
      <c r="C314">
        <v>1898</v>
      </c>
      <c r="D314" s="2">
        <v>18187.169999999998</v>
      </c>
      <c r="E314" s="1">
        <v>45597</v>
      </c>
      <c r="F314" t="s">
        <v>10</v>
      </c>
    </row>
    <row r="315" spans="1:6" x14ac:dyDescent="0.25">
      <c r="A315" t="str">
        <f>"04267"</f>
        <v>04267</v>
      </c>
      <c r="B315" t="s">
        <v>20</v>
      </c>
      <c r="C315">
        <v>1900</v>
      </c>
      <c r="D315" s="2">
        <v>335.8</v>
      </c>
      <c r="E315" s="1">
        <v>45597</v>
      </c>
      <c r="F315" t="s">
        <v>10</v>
      </c>
    </row>
    <row r="316" spans="1:6" x14ac:dyDescent="0.25">
      <c r="A316" t="str">
        <f>"04330"</f>
        <v>04330</v>
      </c>
      <c r="B316" t="s">
        <v>21</v>
      </c>
      <c r="C316">
        <v>1901</v>
      </c>
      <c r="D316" s="2">
        <v>138.46</v>
      </c>
      <c r="E316" s="1">
        <v>45597</v>
      </c>
      <c r="F316" t="s">
        <v>10</v>
      </c>
    </row>
    <row r="317" spans="1:6" x14ac:dyDescent="0.25">
      <c r="A317" t="str">
        <f>"04987"</f>
        <v>04987</v>
      </c>
      <c r="B317" t="s">
        <v>21</v>
      </c>
      <c r="C317">
        <v>1902</v>
      </c>
      <c r="D317" s="2">
        <v>670.66</v>
      </c>
      <c r="E317" s="1">
        <v>45597</v>
      </c>
      <c r="F317" t="s">
        <v>10</v>
      </c>
    </row>
    <row r="318" spans="1:6" x14ac:dyDescent="0.25">
      <c r="A318" t="str">
        <f>"01532"</f>
        <v>01532</v>
      </c>
      <c r="B318" t="s">
        <v>17</v>
      </c>
      <c r="C318">
        <v>1903</v>
      </c>
      <c r="D318" s="2">
        <v>155337.21</v>
      </c>
      <c r="E318" s="1">
        <v>45597</v>
      </c>
      <c r="F318" t="s">
        <v>10</v>
      </c>
    </row>
    <row r="319" spans="1:6" x14ac:dyDescent="0.25">
      <c r="A319" t="str">
        <f>"03788"</f>
        <v>03788</v>
      </c>
      <c r="B319" t="s">
        <v>18</v>
      </c>
      <c r="C319">
        <v>1899</v>
      </c>
      <c r="D319" s="2">
        <v>22273.68</v>
      </c>
      <c r="E319" s="1">
        <v>45600</v>
      </c>
      <c r="F319" t="s">
        <v>10</v>
      </c>
    </row>
    <row r="320" spans="1:6" x14ac:dyDescent="0.25">
      <c r="A320" t="str">
        <f>"04615"</f>
        <v>04615</v>
      </c>
      <c r="B320" t="s">
        <v>24</v>
      </c>
      <c r="C320">
        <v>1924</v>
      </c>
      <c r="D320" s="2">
        <v>86.2</v>
      </c>
      <c r="E320" s="1">
        <v>45600</v>
      </c>
      <c r="F320" t="s">
        <v>10</v>
      </c>
    </row>
    <row r="321" spans="1:6" x14ac:dyDescent="0.25">
      <c r="A321" t="str">
        <f>"05001"</f>
        <v>05001</v>
      </c>
      <c r="B321" t="s">
        <v>27</v>
      </c>
      <c r="C321">
        <v>1928</v>
      </c>
      <c r="D321" s="2">
        <v>4253.01</v>
      </c>
      <c r="E321" s="1">
        <v>45600</v>
      </c>
      <c r="F321" t="s">
        <v>10</v>
      </c>
    </row>
    <row r="322" spans="1:6" x14ac:dyDescent="0.25">
      <c r="A322" t="str">
        <f>"05503"</f>
        <v>05503</v>
      </c>
      <c r="B322" t="s">
        <v>28</v>
      </c>
      <c r="C322">
        <v>1929</v>
      </c>
      <c r="D322" s="2">
        <v>5</v>
      </c>
      <c r="E322" s="1">
        <v>45600</v>
      </c>
      <c r="F322" t="s">
        <v>10</v>
      </c>
    </row>
    <row r="323" spans="1:6" x14ac:dyDescent="0.25">
      <c r="A323" t="str">
        <f>"05509"</f>
        <v>05509</v>
      </c>
      <c r="B323" t="s">
        <v>30</v>
      </c>
      <c r="C323">
        <v>1933</v>
      </c>
      <c r="D323" s="2">
        <v>6334.9</v>
      </c>
      <c r="E323" s="1">
        <v>45600</v>
      </c>
      <c r="F323" t="s">
        <v>10</v>
      </c>
    </row>
    <row r="324" spans="1:6" x14ac:dyDescent="0.25">
      <c r="A324" t="str">
        <f>"04614"</f>
        <v>04614</v>
      </c>
      <c r="B324" t="s">
        <v>29</v>
      </c>
      <c r="C324">
        <v>1923</v>
      </c>
      <c r="D324" s="2">
        <v>4015.73</v>
      </c>
      <c r="E324" s="1">
        <v>45601</v>
      </c>
      <c r="F324" t="s">
        <v>10</v>
      </c>
    </row>
    <row r="325" spans="1:6" x14ac:dyDescent="0.25">
      <c r="A325" t="str">
        <f>"03162"</f>
        <v>03162</v>
      </c>
      <c r="B325" t="s">
        <v>9</v>
      </c>
      <c r="C325">
        <v>1941</v>
      </c>
      <c r="D325" s="2">
        <v>24933.34</v>
      </c>
      <c r="E325" s="1">
        <v>45601</v>
      </c>
      <c r="F325" t="s">
        <v>10</v>
      </c>
    </row>
    <row r="326" spans="1:6" x14ac:dyDescent="0.25">
      <c r="A326" t="str">
        <f>"00328"</f>
        <v>00328</v>
      </c>
      <c r="B326" t="s">
        <v>26</v>
      </c>
      <c r="C326">
        <v>1912</v>
      </c>
      <c r="D326" s="2">
        <v>480585.11</v>
      </c>
      <c r="E326" s="1">
        <v>45602</v>
      </c>
      <c r="F326" t="s">
        <v>10</v>
      </c>
    </row>
    <row r="327" spans="1:6" x14ac:dyDescent="0.25">
      <c r="A327" t="str">
        <f>"05051"</f>
        <v>05051</v>
      </c>
      <c r="B327" t="s">
        <v>211</v>
      </c>
      <c r="C327">
        <v>126603</v>
      </c>
      <c r="D327" s="2">
        <v>640</v>
      </c>
      <c r="E327" s="1">
        <v>45602</v>
      </c>
      <c r="F327" t="s">
        <v>51</v>
      </c>
    </row>
    <row r="328" spans="1:6" x14ac:dyDescent="0.25">
      <c r="A328" t="str">
        <f>"04555"</f>
        <v>04555</v>
      </c>
      <c r="B328" t="s">
        <v>54</v>
      </c>
      <c r="C328">
        <v>126604</v>
      </c>
      <c r="D328" s="2">
        <v>72.98</v>
      </c>
      <c r="E328" s="1">
        <v>45602</v>
      </c>
      <c r="F328" t="s">
        <v>51</v>
      </c>
    </row>
    <row r="329" spans="1:6" x14ac:dyDescent="0.25">
      <c r="A329" t="str">
        <f>"05398"</f>
        <v>05398</v>
      </c>
      <c r="B329" t="s">
        <v>142</v>
      </c>
      <c r="C329">
        <v>126605</v>
      </c>
      <c r="D329" s="2">
        <v>3065.54</v>
      </c>
      <c r="E329" s="1">
        <v>45602</v>
      </c>
      <c r="F329" t="s">
        <v>51</v>
      </c>
    </row>
    <row r="330" spans="1:6" x14ac:dyDescent="0.25">
      <c r="A330" t="str">
        <f>"05513"</f>
        <v>05513</v>
      </c>
      <c r="B330" t="s">
        <v>212</v>
      </c>
      <c r="C330">
        <v>126606</v>
      </c>
      <c r="D330" s="2">
        <v>1106.25</v>
      </c>
      <c r="E330" s="1">
        <v>45602</v>
      </c>
      <c r="F330" t="s">
        <v>51</v>
      </c>
    </row>
    <row r="331" spans="1:6" x14ac:dyDescent="0.25">
      <c r="A331" t="str">
        <f>"04018"</f>
        <v>04018</v>
      </c>
      <c r="B331" t="s">
        <v>45</v>
      </c>
      <c r="C331">
        <v>126607</v>
      </c>
      <c r="D331" s="2">
        <v>1283.6400000000001</v>
      </c>
      <c r="E331" s="1">
        <v>45602</v>
      </c>
      <c r="F331" t="s">
        <v>51</v>
      </c>
    </row>
    <row r="332" spans="1:6" x14ac:dyDescent="0.25">
      <c r="A332" t="str">
        <f>"04463"</f>
        <v>04463</v>
      </c>
      <c r="B332" t="s">
        <v>45</v>
      </c>
      <c r="C332">
        <v>126608</v>
      </c>
      <c r="D332" s="2">
        <v>59.4</v>
      </c>
      <c r="E332" s="1">
        <v>45602</v>
      </c>
      <c r="F332" t="s">
        <v>51</v>
      </c>
    </row>
    <row r="333" spans="1:6" x14ac:dyDescent="0.25">
      <c r="A333" t="str">
        <f>"04719"</f>
        <v>04719</v>
      </c>
      <c r="B333" t="s">
        <v>45</v>
      </c>
      <c r="C333">
        <v>126609</v>
      </c>
      <c r="D333" s="2">
        <v>278.43</v>
      </c>
      <c r="E333" s="1">
        <v>45602</v>
      </c>
      <c r="F333" t="s">
        <v>51</v>
      </c>
    </row>
    <row r="334" spans="1:6" x14ac:dyDescent="0.25">
      <c r="A334" t="str">
        <f>"05072"</f>
        <v>05072</v>
      </c>
      <c r="B334" t="s">
        <v>45</v>
      </c>
      <c r="C334">
        <v>126610</v>
      </c>
      <c r="D334" s="2">
        <v>79.67</v>
      </c>
      <c r="E334" s="1">
        <v>45602</v>
      </c>
      <c r="F334" t="s">
        <v>51</v>
      </c>
    </row>
    <row r="335" spans="1:6" x14ac:dyDescent="0.25">
      <c r="A335" t="str">
        <f>"04943"</f>
        <v>04943</v>
      </c>
      <c r="B335" t="s">
        <v>56</v>
      </c>
      <c r="C335">
        <v>126611</v>
      </c>
      <c r="D335" s="2">
        <v>2513.7800000000002</v>
      </c>
      <c r="E335" s="1">
        <v>45602</v>
      </c>
      <c r="F335" t="s">
        <v>51</v>
      </c>
    </row>
    <row r="336" spans="1:6" x14ac:dyDescent="0.25">
      <c r="A336" t="str">
        <f>"90682"</f>
        <v>90682</v>
      </c>
      <c r="B336" t="s">
        <v>57</v>
      </c>
      <c r="C336">
        <v>126612</v>
      </c>
      <c r="D336" s="2">
        <v>2016.61</v>
      </c>
      <c r="E336" s="1">
        <v>45602</v>
      </c>
      <c r="F336" t="s">
        <v>51</v>
      </c>
    </row>
    <row r="337" spans="1:6" x14ac:dyDescent="0.25">
      <c r="A337" t="str">
        <f>"00654"</f>
        <v>00654</v>
      </c>
      <c r="B337" t="s">
        <v>58</v>
      </c>
      <c r="C337">
        <v>126613</v>
      </c>
      <c r="D337" s="2">
        <v>271.2</v>
      </c>
      <c r="E337" s="1">
        <v>45602</v>
      </c>
      <c r="F337" t="s">
        <v>51</v>
      </c>
    </row>
    <row r="338" spans="1:6" x14ac:dyDescent="0.25">
      <c r="A338" t="str">
        <f>"05461"</f>
        <v>05461</v>
      </c>
      <c r="B338" t="s">
        <v>239</v>
      </c>
      <c r="C338">
        <v>126614</v>
      </c>
      <c r="D338" s="2">
        <v>657.5</v>
      </c>
      <c r="E338" s="1">
        <v>45602</v>
      </c>
      <c r="F338" t="s">
        <v>51</v>
      </c>
    </row>
    <row r="339" spans="1:6" x14ac:dyDescent="0.25">
      <c r="A339" t="str">
        <f>"05166"</f>
        <v>05166</v>
      </c>
      <c r="B339" t="s">
        <v>62</v>
      </c>
      <c r="C339">
        <v>126615</v>
      </c>
      <c r="D339" s="2">
        <v>364.36</v>
      </c>
      <c r="E339" s="1">
        <v>45602</v>
      </c>
      <c r="F339" t="s">
        <v>51</v>
      </c>
    </row>
    <row r="340" spans="1:6" x14ac:dyDescent="0.25">
      <c r="A340" t="str">
        <f>"04388"</f>
        <v>04388</v>
      </c>
      <c r="B340" t="s">
        <v>63</v>
      </c>
      <c r="C340">
        <v>126616</v>
      </c>
      <c r="D340" s="2">
        <v>229.1</v>
      </c>
      <c r="E340" s="1">
        <v>45602</v>
      </c>
      <c r="F340" t="s">
        <v>51</v>
      </c>
    </row>
    <row r="341" spans="1:6" x14ac:dyDescent="0.25">
      <c r="A341" t="str">
        <f>"05004"</f>
        <v>05004</v>
      </c>
      <c r="B341" t="s">
        <v>240</v>
      </c>
      <c r="C341">
        <v>126617</v>
      </c>
      <c r="D341" s="2">
        <v>226</v>
      </c>
      <c r="E341" s="1">
        <v>45602</v>
      </c>
      <c r="F341" t="s">
        <v>51</v>
      </c>
    </row>
    <row r="342" spans="1:6" x14ac:dyDescent="0.25">
      <c r="A342" t="str">
        <f>"03671"</f>
        <v>03671</v>
      </c>
      <c r="B342" t="s">
        <v>64</v>
      </c>
      <c r="C342">
        <v>126618</v>
      </c>
      <c r="D342" s="2">
        <v>2451</v>
      </c>
      <c r="E342" s="1">
        <v>45602</v>
      </c>
      <c r="F342" t="s">
        <v>51</v>
      </c>
    </row>
    <row r="343" spans="1:6" x14ac:dyDescent="0.25">
      <c r="A343" t="str">
        <f>"05460"</f>
        <v>05460</v>
      </c>
      <c r="B343" t="s">
        <v>214</v>
      </c>
      <c r="C343">
        <v>126619</v>
      </c>
      <c r="D343" s="2">
        <v>360.98</v>
      </c>
      <c r="E343" s="1">
        <v>45602</v>
      </c>
      <c r="F343" t="s">
        <v>51</v>
      </c>
    </row>
    <row r="344" spans="1:6" x14ac:dyDescent="0.25">
      <c r="A344" t="str">
        <f>"05129"</f>
        <v>05129</v>
      </c>
      <c r="B344" t="s">
        <v>68</v>
      </c>
      <c r="C344">
        <v>126620</v>
      </c>
      <c r="D344" s="2">
        <v>56.92</v>
      </c>
      <c r="E344" s="1">
        <v>45602</v>
      </c>
      <c r="F344" t="s">
        <v>51</v>
      </c>
    </row>
    <row r="345" spans="1:6" x14ac:dyDescent="0.25">
      <c r="A345" t="str">
        <f>"00177"</f>
        <v>00177</v>
      </c>
      <c r="B345" t="s">
        <v>241</v>
      </c>
      <c r="C345">
        <v>126621</v>
      </c>
      <c r="D345" s="2">
        <v>2447.8000000000002</v>
      </c>
      <c r="E345" s="1">
        <v>45602</v>
      </c>
      <c r="F345" t="s">
        <v>51</v>
      </c>
    </row>
    <row r="346" spans="1:6" x14ac:dyDescent="0.25">
      <c r="A346" t="str">
        <f>"00212"</f>
        <v>00212</v>
      </c>
      <c r="B346" t="s">
        <v>242</v>
      </c>
      <c r="C346">
        <v>126622</v>
      </c>
      <c r="D346" s="2">
        <v>354</v>
      </c>
      <c r="E346" s="1">
        <v>45602</v>
      </c>
      <c r="F346" t="s">
        <v>51</v>
      </c>
    </row>
    <row r="347" spans="1:6" x14ac:dyDescent="0.25">
      <c r="A347" t="str">
        <f>"01506"</f>
        <v>01506</v>
      </c>
      <c r="B347" t="s">
        <v>215</v>
      </c>
      <c r="C347">
        <v>126623</v>
      </c>
      <c r="D347" s="2">
        <v>570</v>
      </c>
      <c r="E347" s="1">
        <v>45602</v>
      </c>
      <c r="F347" t="s">
        <v>51</v>
      </c>
    </row>
    <row r="348" spans="1:6" x14ac:dyDescent="0.25">
      <c r="A348" t="str">
        <f>"04549"</f>
        <v>04549</v>
      </c>
      <c r="B348" t="s">
        <v>243</v>
      </c>
      <c r="C348">
        <v>126624</v>
      </c>
      <c r="D348" s="2">
        <v>15089.66</v>
      </c>
      <c r="E348" s="1">
        <v>45602</v>
      </c>
      <c r="F348" t="s">
        <v>51</v>
      </c>
    </row>
    <row r="349" spans="1:6" x14ac:dyDescent="0.25">
      <c r="A349" t="str">
        <f>"01549"</f>
        <v>01549</v>
      </c>
      <c r="B349" t="s">
        <v>244</v>
      </c>
      <c r="C349">
        <v>126625</v>
      </c>
      <c r="D349" s="2">
        <v>285</v>
      </c>
      <c r="E349" s="1">
        <v>45602</v>
      </c>
      <c r="F349" t="s">
        <v>51</v>
      </c>
    </row>
    <row r="350" spans="1:6" x14ac:dyDescent="0.25">
      <c r="A350" t="str">
        <f>"04460"</f>
        <v>04460</v>
      </c>
      <c r="B350" t="s">
        <v>245</v>
      </c>
      <c r="C350">
        <v>126626</v>
      </c>
      <c r="D350" s="2">
        <v>518.44000000000005</v>
      </c>
      <c r="E350" s="1">
        <v>45602</v>
      </c>
      <c r="F350" t="s">
        <v>51</v>
      </c>
    </row>
    <row r="351" spans="1:6" x14ac:dyDescent="0.25">
      <c r="A351" t="str">
        <f>"00364"</f>
        <v>00364</v>
      </c>
      <c r="B351" t="s">
        <v>77</v>
      </c>
      <c r="C351">
        <v>126627</v>
      </c>
      <c r="D351" s="2">
        <v>498.36</v>
      </c>
      <c r="E351" s="1">
        <v>45602</v>
      </c>
      <c r="F351" t="s">
        <v>51</v>
      </c>
    </row>
    <row r="352" spans="1:6" x14ac:dyDescent="0.25">
      <c r="A352" t="str">
        <f>"03010"</f>
        <v>03010</v>
      </c>
      <c r="B352" t="s">
        <v>219</v>
      </c>
      <c r="C352">
        <v>126628</v>
      </c>
      <c r="D352" s="2">
        <v>93</v>
      </c>
      <c r="E352" s="1">
        <v>45602</v>
      </c>
      <c r="F352" t="s">
        <v>51</v>
      </c>
    </row>
    <row r="353" spans="1:6" x14ac:dyDescent="0.25">
      <c r="A353" t="str">
        <f>"04369"</f>
        <v>04369</v>
      </c>
      <c r="B353" t="s">
        <v>246</v>
      </c>
      <c r="C353">
        <v>126629</v>
      </c>
      <c r="D353" s="2">
        <v>385.47</v>
      </c>
      <c r="E353" s="1">
        <v>45602</v>
      </c>
      <c r="F353" t="s">
        <v>51</v>
      </c>
    </row>
    <row r="354" spans="1:6" x14ac:dyDescent="0.25">
      <c r="A354" t="str">
        <f>"03746"</f>
        <v>03746</v>
      </c>
      <c r="B354" t="s">
        <v>247</v>
      </c>
      <c r="C354">
        <v>126630</v>
      </c>
      <c r="D354" s="2">
        <v>204</v>
      </c>
      <c r="E354" s="1">
        <v>45602</v>
      </c>
      <c r="F354" t="s">
        <v>51</v>
      </c>
    </row>
    <row r="355" spans="1:6" x14ac:dyDescent="0.25">
      <c r="A355" t="str">
        <f>"00452"</f>
        <v>00452</v>
      </c>
      <c r="B355" t="s">
        <v>248</v>
      </c>
      <c r="C355">
        <v>126631</v>
      </c>
      <c r="D355" s="2">
        <v>173.57</v>
      </c>
      <c r="E355" s="1">
        <v>45602</v>
      </c>
      <c r="F355" t="s">
        <v>51</v>
      </c>
    </row>
    <row r="356" spans="1:6" x14ac:dyDescent="0.25">
      <c r="A356" t="str">
        <f>"04895"</f>
        <v>04895</v>
      </c>
      <c r="B356" t="s">
        <v>83</v>
      </c>
      <c r="C356">
        <v>126632</v>
      </c>
      <c r="D356" s="2">
        <v>877.94</v>
      </c>
      <c r="E356" s="1">
        <v>45602</v>
      </c>
      <c r="F356" t="s">
        <v>51</v>
      </c>
    </row>
    <row r="357" spans="1:6" x14ac:dyDescent="0.25">
      <c r="A357" t="str">
        <f>"04304"</f>
        <v>04304</v>
      </c>
      <c r="B357" t="s">
        <v>84</v>
      </c>
      <c r="C357">
        <v>126633</v>
      </c>
      <c r="D357" s="2">
        <v>22230.07</v>
      </c>
      <c r="E357" s="1">
        <v>45602</v>
      </c>
      <c r="F357" t="s">
        <v>51</v>
      </c>
    </row>
    <row r="358" spans="1:6" x14ac:dyDescent="0.25">
      <c r="A358" t="str">
        <f>"00501"</f>
        <v>00501</v>
      </c>
      <c r="B358" t="s">
        <v>87</v>
      </c>
      <c r="C358">
        <v>126634</v>
      </c>
      <c r="D358" s="2">
        <v>19.04</v>
      </c>
      <c r="E358" s="1">
        <v>45602</v>
      </c>
      <c r="F358" t="s">
        <v>51</v>
      </c>
    </row>
    <row r="359" spans="1:6" x14ac:dyDescent="0.25">
      <c r="A359" t="str">
        <f>"02720"</f>
        <v>02720</v>
      </c>
      <c r="B359" t="s">
        <v>153</v>
      </c>
      <c r="C359">
        <v>126635</v>
      </c>
      <c r="D359" s="2">
        <v>245</v>
      </c>
      <c r="E359" s="1">
        <v>45602</v>
      </c>
      <c r="F359" t="s">
        <v>51</v>
      </c>
    </row>
    <row r="360" spans="1:6" x14ac:dyDescent="0.25">
      <c r="A360" t="str">
        <f>"01415"</f>
        <v>01415</v>
      </c>
      <c r="B360" t="s">
        <v>89</v>
      </c>
      <c r="C360">
        <v>126636</v>
      </c>
      <c r="D360" s="2">
        <v>1200.56</v>
      </c>
      <c r="E360" s="1">
        <v>45602</v>
      </c>
      <c r="F360" t="s">
        <v>51</v>
      </c>
    </row>
    <row r="361" spans="1:6" x14ac:dyDescent="0.25">
      <c r="A361" t="str">
        <f>"00565"</f>
        <v>00565</v>
      </c>
      <c r="B361" t="s">
        <v>92</v>
      </c>
      <c r="C361">
        <v>126637</v>
      </c>
      <c r="D361" s="2">
        <v>919.02</v>
      </c>
      <c r="E361" s="1">
        <v>45602</v>
      </c>
      <c r="F361" t="s">
        <v>51</v>
      </c>
    </row>
    <row r="362" spans="1:6" x14ac:dyDescent="0.25">
      <c r="A362" t="str">
        <f>"03238"</f>
        <v>03238</v>
      </c>
      <c r="B362" t="s">
        <v>249</v>
      </c>
      <c r="C362">
        <v>126639</v>
      </c>
      <c r="D362" s="2">
        <v>602.75</v>
      </c>
      <c r="E362" s="1">
        <v>45602</v>
      </c>
      <c r="F362" t="s">
        <v>51</v>
      </c>
    </row>
    <row r="363" spans="1:6" x14ac:dyDescent="0.25">
      <c r="A363" t="str">
        <f>"04533"</f>
        <v>04533</v>
      </c>
      <c r="B363" t="s">
        <v>250</v>
      </c>
      <c r="C363">
        <v>126640</v>
      </c>
      <c r="D363" s="2">
        <v>35.700000000000003</v>
      </c>
      <c r="E363" s="1">
        <v>45602</v>
      </c>
      <c r="F363" t="s">
        <v>51</v>
      </c>
    </row>
    <row r="364" spans="1:6" x14ac:dyDescent="0.25">
      <c r="A364" t="str">
        <f>"01604"</f>
        <v>01604</v>
      </c>
      <c r="B364" t="s">
        <v>93</v>
      </c>
      <c r="C364">
        <v>126641</v>
      </c>
      <c r="D364" s="2">
        <v>162.46</v>
      </c>
      <c r="E364" s="1">
        <v>45602</v>
      </c>
      <c r="F364" t="s">
        <v>51</v>
      </c>
    </row>
    <row r="365" spans="1:6" x14ac:dyDescent="0.25">
      <c r="A365" t="str">
        <f>"05282"</f>
        <v>05282</v>
      </c>
      <c r="B365" t="s">
        <v>251</v>
      </c>
      <c r="C365">
        <v>126642</v>
      </c>
      <c r="D365" s="2">
        <v>151.49</v>
      </c>
      <c r="E365" s="1">
        <v>45602</v>
      </c>
      <c r="F365" t="s">
        <v>51</v>
      </c>
    </row>
    <row r="366" spans="1:6" x14ac:dyDescent="0.25">
      <c r="A366" t="str">
        <f>"05481"</f>
        <v>05481</v>
      </c>
      <c r="B366" t="s">
        <v>98</v>
      </c>
      <c r="C366">
        <v>126643</v>
      </c>
      <c r="D366" s="2">
        <v>212562.5</v>
      </c>
      <c r="E366" s="1">
        <v>45602</v>
      </c>
      <c r="F366" t="s">
        <v>51</v>
      </c>
    </row>
    <row r="367" spans="1:6" x14ac:dyDescent="0.25">
      <c r="A367" t="str">
        <f>"03463"</f>
        <v>03463</v>
      </c>
      <c r="B367" t="s">
        <v>99</v>
      </c>
      <c r="C367">
        <v>126644</v>
      </c>
      <c r="D367" s="2">
        <v>11.6</v>
      </c>
      <c r="E367" s="1">
        <v>45602</v>
      </c>
      <c r="F367" t="s">
        <v>51</v>
      </c>
    </row>
    <row r="368" spans="1:6" x14ac:dyDescent="0.25">
      <c r="A368" t="str">
        <f>"03974"</f>
        <v>03974</v>
      </c>
      <c r="B368" t="s">
        <v>252</v>
      </c>
      <c r="C368">
        <v>126645</v>
      </c>
      <c r="D368" s="2">
        <v>1476.48</v>
      </c>
      <c r="E368" s="1">
        <v>45602</v>
      </c>
      <c r="F368" t="s">
        <v>51</v>
      </c>
    </row>
    <row r="369" spans="1:6" x14ac:dyDescent="0.25">
      <c r="A369" t="str">
        <f>"05172"</f>
        <v>05172</v>
      </c>
      <c r="B369" t="s">
        <v>101</v>
      </c>
      <c r="C369">
        <v>126646</v>
      </c>
      <c r="D369" s="2">
        <v>174.9</v>
      </c>
      <c r="E369" s="1">
        <v>45602</v>
      </c>
      <c r="F369" t="s">
        <v>51</v>
      </c>
    </row>
    <row r="370" spans="1:6" x14ac:dyDescent="0.25">
      <c r="A370" t="str">
        <f>"01648"</f>
        <v>01648</v>
      </c>
      <c r="B370" t="s">
        <v>103</v>
      </c>
      <c r="C370">
        <v>126647</v>
      </c>
      <c r="D370" s="2">
        <v>929</v>
      </c>
      <c r="E370" s="1">
        <v>45602</v>
      </c>
      <c r="F370" t="s">
        <v>51</v>
      </c>
    </row>
    <row r="371" spans="1:6" x14ac:dyDescent="0.25">
      <c r="A371" t="str">
        <f>"05142"</f>
        <v>05142</v>
      </c>
      <c r="B371" t="s">
        <v>226</v>
      </c>
      <c r="C371">
        <v>126648</v>
      </c>
      <c r="D371" s="2">
        <v>178.32</v>
      </c>
      <c r="E371" s="1">
        <v>45602</v>
      </c>
      <c r="F371" t="s">
        <v>51</v>
      </c>
    </row>
    <row r="372" spans="1:6" x14ac:dyDescent="0.25">
      <c r="A372" t="str">
        <f>"04998"</f>
        <v>04998</v>
      </c>
      <c r="B372" t="s">
        <v>253</v>
      </c>
      <c r="C372">
        <v>126649</v>
      </c>
      <c r="D372" s="2">
        <v>440.61</v>
      </c>
      <c r="E372" s="1">
        <v>45602</v>
      </c>
      <c r="F372" t="s">
        <v>51</v>
      </c>
    </row>
    <row r="373" spans="1:6" x14ac:dyDescent="0.25">
      <c r="A373" t="str">
        <f>"03329"</f>
        <v>03329</v>
      </c>
      <c r="B373" t="s">
        <v>107</v>
      </c>
      <c r="C373">
        <v>126650</v>
      </c>
      <c r="D373" s="2">
        <v>245</v>
      </c>
      <c r="E373" s="1">
        <v>45602</v>
      </c>
      <c r="F373" t="s">
        <v>51</v>
      </c>
    </row>
    <row r="374" spans="1:6" x14ac:dyDescent="0.25">
      <c r="A374" t="str">
        <f>"04185"</f>
        <v>04185</v>
      </c>
      <c r="B374" t="s">
        <v>254</v>
      </c>
      <c r="C374">
        <v>126651</v>
      </c>
      <c r="D374" s="2">
        <v>243.86</v>
      </c>
      <c r="E374" s="1">
        <v>45602</v>
      </c>
      <c r="F374" t="s">
        <v>51</v>
      </c>
    </row>
    <row r="375" spans="1:6" x14ac:dyDescent="0.25">
      <c r="A375" t="str">
        <f>"00437"</f>
        <v>00437</v>
      </c>
      <c r="B375" t="s">
        <v>113</v>
      </c>
      <c r="C375">
        <v>126652</v>
      </c>
      <c r="D375" s="2">
        <v>277.56</v>
      </c>
      <c r="E375" s="1">
        <v>45602</v>
      </c>
      <c r="F375" t="s">
        <v>51</v>
      </c>
    </row>
    <row r="376" spans="1:6" x14ac:dyDescent="0.25">
      <c r="A376" t="str">
        <f>"00246"</f>
        <v>00246</v>
      </c>
      <c r="B376" t="s">
        <v>117</v>
      </c>
      <c r="C376">
        <v>126653</v>
      </c>
      <c r="D376" s="2">
        <v>37.42</v>
      </c>
      <c r="E376" s="1">
        <v>45602</v>
      </c>
      <c r="F376" t="s">
        <v>51</v>
      </c>
    </row>
    <row r="377" spans="1:6" x14ac:dyDescent="0.25">
      <c r="A377" t="str">
        <f>"05078"</f>
        <v>05078</v>
      </c>
      <c r="B377" t="s">
        <v>255</v>
      </c>
      <c r="C377">
        <v>126654</v>
      </c>
      <c r="D377" s="2">
        <v>229.53</v>
      </c>
      <c r="E377" s="1">
        <v>45602</v>
      </c>
      <c r="F377" t="s">
        <v>51</v>
      </c>
    </row>
    <row r="378" spans="1:6" x14ac:dyDescent="0.25">
      <c r="A378" t="str">
        <f>"01847"</f>
        <v>01847</v>
      </c>
      <c r="B378" t="s">
        <v>256</v>
      </c>
      <c r="C378">
        <v>126655</v>
      </c>
      <c r="D378" s="2">
        <v>332.05</v>
      </c>
      <c r="E378" s="1">
        <v>45602</v>
      </c>
      <c r="F378" t="s">
        <v>51</v>
      </c>
    </row>
    <row r="379" spans="1:6" x14ac:dyDescent="0.25">
      <c r="A379" t="str">
        <f>"03462"</f>
        <v>03462</v>
      </c>
      <c r="B379" t="s">
        <v>228</v>
      </c>
      <c r="C379">
        <v>126656</v>
      </c>
      <c r="D379" s="2">
        <v>569.89</v>
      </c>
      <c r="E379" s="1">
        <v>45602</v>
      </c>
      <c r="F379" t="s">
        <v>51</v>
      </c>
    </row>
    <row r="380" spans="1:6" x14ac:dyDescent="0.25">
      <c r="A380" t="str">
        <f>"00905"</f>
        <v>00905</v>
      </c>
      <c r="B380" t="s">
        <v>257</v>
      </c>
      <c r="C380">
        <v>126657</v>
      </c>
      <c r="D380" s="2">
        <v>371.82</v>
      </c>
      <c r="E380" s="1">
        <v>45602</v>
      </c>
      <c r="F380" t="s">
        <v>51</v>
      </c>
    </row>
    <row r="381" spans="1:6" x14ac:dyDescent="0.25">
      <c r="A381" t="str">
        <f>"04808"</f>
        <v>04808</v>
      </c>
      <c r="B381" t="s">
        <v>258</v>
      </c>
      <c r="C381">
        <v>126658</v>
      </c>
      <c r="D381" s="2">
        <v>328</v>
      </c>
      <c r="E381" s="1">
        <v>45602</v>
      </c>
      <c r="F381" t="s">
        <v>51</v>
      </c>
    </row>
    <row r="382" spans="1:6" x14ac:dyDescent="0.25">
      <c r="A382" t="str">
        <f>"00936"</f>
        <v>00936</v>
      </c>
      <c r="B382" t="s">
        <v>124</v>
      </c>
      <c r="C382">
        <v>126659</v>
      </c>
      <c r="D382" s="2">
        <v>64.88</v>
      </c>
      <c r="E382" s="1">
        <v>45602</v>
      </c>
      <c r="F382" t="s">
        <v>51</v>
      </c>
    </row>
    <row r="383" spans="1:6" x14ac:dyDescent="0.25">
      <c r="A383" t="str">
        <f>"04890"</f>
        <v>04890</v>
      </c>
      <c r="B383" t="s">
        <v>259</v>
      </c>
      <c r="C383">
        <v>126660</v>
      </c>
      <c r="D383" s="2">
        <v>359.34</v>
      </c>
      <c r="E383" s="1">
        <v>45602</v>
      </c>
      <c r="F383" t="s">
        <v>51</v>
      </c>
    </row>
    <row r="384" spans="1:6" x14ac:dyDescent="0.25">
      <c r="A384" t="str">
        <f>"04778"</f>
        <v>04778</v>
      </c>
      <c r="B384" t="s">
        <v>165</v>
      </c>
      <c r="C384">
        <v>126661</v>
      </c>
      <c r="D384" s="2">
        <v>975</v>
      </c>
      <c r="E384" s="1">
        <v>45602</v>
      </c>
      <c r="F384" t="s">
        <v>51</v>
      </c>
    </row>
    <row r="385" spans="1:6" x14ac:dyDescent="0.25">
      <c r="A385" t="str">
        <f>"05325"</f>
        <v>05325</v>
      </c>
      <c r="B385" t="s">
        <v>129</v>
      </c>
      <c r="C385">
        <v>126662</v>
      </c>
      <c r="D385" s="2">
        <v>554.15</v>
      </c>
      <c r="E385" s="1">
        <v>45602</v>
      </c>
      <c r="F385" t="s">
        <v>51</v>
      </c>
    </row>
    <row r="386" spans="1:6" x14ac:dyDescent="0.25">
      <c r="A386" t="str">
        <f>"01629"</f>
        <v>01629</v>
      </c>
      <c r="B386" t="s">
        <v>130</v>
      </c>
      <c r="C386">
        <v>126663</v>
      </c>
      <c r="D386" s="2">
        <v>641.4</v>
      </c>
      <c r="E386" s="1">
        <v>45602</v>
      </c>
      <c r="F386" t="s">
        <v>51</v>
      </c>
    </row>
    <row r="387" spans="1:6" x14ac:dyDescent="0.25">
      <c r="A387" t="str">
        <f>"05170"</f>
        <v>05170</v>
      </c>
      <c r="B387" t="s">
        <v>260</v>
      </c>
      <c r="C387">
        <v>126664</v>
      </c>
      <c r="D387" s="2">
        <v>562.72</v>
      </c>
      <c r="E387" s="1">
        <v>45602</v>
      </c>
      <c r="F387" t="s">
        <v>51</v>
      </c>
    </row>
    <row r="388" spans="1:6" x14ac:dyDescent="0.25">
      <c r="A388" t="str">
        <f>"01049"</f>
        <v>01049</v>
      </c>
      <c r="B388" t="s">
        <v>261</v>
      </c>
      <c r="C388">
        <v>126665</v>
      </c>
      <c r="D388" s="2">
        <v>950</v>
      </c>
      <c r="E388" s="1">
        <v>45602</v>
      </c>
      <c r="F388" t="s">
        <v>51</v>
      </c>
    </row>
    <row r="389" spans="1:6" x14ac:dyDescent="0.25">
      <c r="A389" t="str">
        <f>"03883"</f>
        <v>03883</v>
      </c>
      <c r="B389" t="s">
        <v>231</v>
      </c>
      <c r="C389">
        <v>126666</v>
      </c>
      <c r="D389" s="2">
        <v>723.74</v>
      </c>
      <c r="E389" s="1">
        <v>45602</v>
      </c>
      <c r="F389" t="s">
        <v>51</v>
      </c>
    </row>
    <row r="390" spans="1:6" x14ac:dyDescent="0.25">
      <c r="A390" t="str">
        <f>"05330"</f>
        <v>05330</v>
      </c>
      <c r="B390" t="s">
        <v>134</v>
      </c>
      <c r="C390">
        <v>126667</v>
      </c>
      <c r="D390" s="2">
        <v>147</v>
      </c>
      <c r="E390" s="1">
        <v>45602</v>
      </c>
      <c r="F390" t="s">
        <v>51</v>
      </c>
    </row>
    <row r="391" spans="1:6" x14ac:dyDescent="0.25">
      <c r="A391" t="str">
        <f>"01247"</f>
        <v>01247</v>
      </c>
      <c r="B391" t="s">
        <v>168</v>
      </c>
      <c r="C391">
        <v>126668</v>
      </c>
      <c r="D391" s="2">
        <v>450</v>
      </c>
      <c r="E391" s="1">
        <v>45602</v>
      </c>
      <c r="F391" t="s">
        <v>51</v>
      </c>
    </row>
    <row r="392" spans="1:6" x14ac:dyDescent="0.25">
      <c r="A392" t="str">
        <f>"04504"</f>
        <v>04504</v>
      </c>
      <c r="B392" t="s">
        <v>262</v>
      </c>
      <c r="C392">
        <v>126669</v>
      </c>
      <c r="D392" s="2">
        <v>325.38</v>
      </c>
      <c r="E392" s="1">
        <v>45602</v>
      </c>
      <c r="F392" t="s">
        <v>51</v>
      </c>
    </row>
    <row r="393" spans="1:6" x14ac:dyDescent="0.25">
      <c r="A393" t="str">
        <f>"04016"</f>
        <v>04016</v>
      </c>
      <c r="B393" t="s">
        <v>263</v>
      </c>
      <c r="C393">
        <v>126670</v>
      </c>
      <c r="D393" s="2">
        <v>17126.84</v>
      </c>
      <c r="E393" s="1">
        <v>45602</v>
      </c>
      <c r="F393" t="s">
        <v>51</v>
      </c>
    </row>
    <row r="394" spans="1:6" x14ac:dyDescent="0.25">
      <c r="A394" t="str">
        <f>"05575"</f>
        <v>05575</v>
      </c>
      <c r="B394" t="s">
        <v>264</v>
      </c>
      <c r="C394">
        <v>126671</v>
      </c>
      <c r="D394" s="2">
        <v>515.49</v>
      </c>
      <c r="E394" s="1">
        <v>45602</v>
      </c>
      <c r="F394" t="s">
        <v>51</v>
      </c>
    </row>
    <row r="395" spans="1:6" x14ac:dyDescent="0.25">
      <c r="A395" t="str">
        <f>"03018"</f>
        <v>03018</v>
      </c>
      <c r="B395" t="s">
        <v>236</v>
      </c>
      <c r="C395">
        <v>126672</v>
      </c>
      <c r="D395" s="2">
        <v>434.5</v>
      </c>
      <c r="E395" s="1">
        <v>45602</v>
      </c>
      <c r="F395" t="s">
        <v>51</v>
      </c>
    </row>
    <row r="396" spans="1:6" x14ac:dyDescent="0.25">
      <c r="A396" t="str">
        <f>"04925"</f>
        <v>04925</v>
      </c>
      <c r="B396" t="s">
        <v>53</v>
      </c>
      <c r="C396">
        <v>126673</v>
      </c>
      <c r="D396" s="2">
        <v>1383.3</v>
      </c>
      <c r="E396" s="1">
        <v>45602</v>
      </c>
      <c r="F396" t="s">
        <v>51</v>
      </c>
    </row>
    <row r="397" spans="1:6" x14ac:dyDescent="0.25">
      <c r="A397" t="str">
        <f>"05060"</f>
        <v>05060</v>
      </c>
      <c r="B397" t="s">
        <v>143</v>
      </c>
      <c r="C397">
        <v>126674</v>
      </c>
      <c r="D397" s="2">
        <v>2940.86</v>
      </c>
      <c r="E397" s="1">
        <v>45602</v>
      </c>
      <c r="F397" t="s">
        <v>51</v>
      </c>
    </row>
    <row r="398" spans="1:6" x14ac:dyDescent="0.25">
      <c r="A398" t="str">
        <f>"04523"</f>
        <v>04523</v>
      </c>
      <c r="B398" t="s">
        <v>174</v>
      </c>
      <c r="C398">
        <v>126675</v>
      </c>
      <c r="D398" s="2">
        <v>25499.1</v>
      </c>
      <c r="E398" s="1">
        <v>45602</v>
      </c>
      <c r="F398" t="s">
        <v>51</v>
      </c>
    </row>
    <row r="399" spans="1:6" x14ac:dyDescent="0.25">
      <c r="A399" t="str">
        <f>"02299"</f>
        <v>02299</v>
      </c>
      <c r="B399" t="s">
        <v>145</v>
      </c>
      <c r="C399">
        <v>126676</v>
      </c>
      <c r="D399" s="2">
        <v>1130</v>
      </c>
      <c r="E399" s="1">
        <v>45602</v>
      </c>
      <c r="F399" t="s">
        <v>51</v>
      </c>
    </row>
    <row r="400" spans="1:6" x14ac:dyDescent="0.25">
      <c r="A400" t="str">
        <f>"04658"</f>
        <v>04658</v>
      </c>
      <c r="B400" t="s">
        <v>176</v>
      </c>
      <c r="C400">
        <v>126677</v>
      </c>
      <c r="D400" s="2">
        <v>1369.99</v>
      </c>
      <c r="E400" s="1">
        <v>45602</v>
      </c>
      <c r="F400" t="s">
        <v>51</v>
      </c>
    </row>
    <row r="401" spans="1:6" x14ac:dyDescent="0.25">
      <c r="A401" t="str">
        <f>"05529"</f>
        <v>05529</v>
      </c>
      <c r="B401" t="s">
        <v>147</v>
      </c>
      <c r="C401">
        <v>126678</v>
      </c>
      <c r="D401" s="2">
        <v>3239</v>
      </c>
      <c r="E401" s="1">
        <v>45602</v>
      </c>
      <c r="F401" t="s">
        <v>51</v>
      </c>
    </row>
    <row r="402" spans="1:6" x14ac:dyDescent="0.25">
      <c r="A402" t="str">
        <f>"04244"</f>
        <v>04244</v>
      </c>
      <c r="B402" t="s">
        <v>265</v>
      </c>
      <c r="C402">
        <v>126679</v>
      </c>
      <c r="D402" s="2">
        <v>2300</v>
      </c>
      <c r="E402" s="1">
        <v>45602</v>
      </c>
      <c r="F402" t="s">
        <v>51</v>
      </c>
    </row>
    <row r="403" spans="1:6" x14ac:dyDescent="0.25">
      <c r="A403" t="str">
        <f>"04154"</f>
        <v>04154</v>
      </c>
      <c r="B403" t="s">
        <v>266</v>
      </c>
      <c r="C403">
        <v>126680</v>
      </c>
      <c r="D403" s="2">
        <v>6110.84</v>
      </c>
      <c r="E403" s="1">
        <v>45602</v>
      </c>
      <c r="F403" t="s">
        <v>51</v>
      </c>
    </row>
    <row r="404" spans="1:6" x14ac:dyDescent="0.25">
      <c r="A404" t="str">
        <f>"02030"</f>
        <v>02030</v>
      </c>
      <c r="B404" t="s">
        <v>267</v>
      </c>
      <c r="C404">
        <v>126681</v>
      </c>
      <c r="D404" s="2">
        <v>161214.39999999999</v>
      </c>
      <c r="E404" s="1">
        <v>45602</v>
      </c>
      <c r="F404" t="s">
        <v>51</v>
      </c>
    </row>
    <row r="405" spans="1:6" x14ac:dyDescent="0.25">
      <c r="A405" t="str">
        <f>"00319"</f>
        <v>00319</v>
      </c>
      <c r="B405" t="s">
        <v>268</v>
      </c>
      <c r="C405">
        <v>126682</v>
      </c>
      <c r="D405" s="2">
        <v>19917</v>
      </c>
      <c r="E405" s="1">
        <v>45602</v>
      </c>
      <c r="F405" t="s">
        <v>51</v>
      </c>
    </row>
    <row r="406" spans="1:6" x14ac:dyDescent="0.25">
      <c r="A406" t="str">
        <f>"00321"</f>
        <v>00321</v>
      </c>
      <c r="B406" t="s">
        <v>269</v>
      </c>
      <c r="C406">
        <v>126683</v>
      </c>
      <c r="D406" s="2">
        <v>4462.5</v>
      </c>
      <c r="E406" s="1">
        <v>45602</v>
      </c>
      <c r="F406" t="s">
        <v>51</v>
      </c>
    </row>
    <row r="407" spans="1:6" x14ac:dyDescent="0.25">
      <c r="A407" t="str">
        <f>"05537"</f>
        <v>05537</v>
      </c>
      <c r="B407" t="s">
        <v>270</v>
      </c>
      <c r="C407">
        <v>126684</v>
      </c>
      <c r="D407" s="2">
        <v>1792.48</v>
      </c>
      <c r="E407" s="1">
        <v>45602</v>
      </c>
      <c r="F407" t="s">
        <v>51</v>
      </c>
    </row>
    <row r="408" spans="1:6" x14ac:dyDescent="0.25">
      <c r="A408" t="str">
        <f>"04731"</f>
        <v>04731</v>
      </c>
      <c r="B408" t="s">
        <v>271</v>
      </c>
      <c r="C408">
        <v>126685</v>
      </c>
      <c r="D408" s="2">
        <v>200000</v>
      </c>
      <c r="E408" s="1">
        <v>45602</v>
      </c>
      <c r="F408" t="s">
        <v>51</v>
      </c>
    </row>
    <row r="409" spans="1:6" x14ac:dyDescent="0.25">
      <c r="A409" t="str">
        <f>"05454"</f>
        <v>05454</v>
      </c>
      <c r="B409" t="s">
        <v>272</v>
      </c>
      <c r="C409">
        <v>126686</v>
      </c>
      <c r="D409" s="2">
        <v>4712.83</v>
      </c>
      <c r="E409" s="1">
        <v>45602</v>
      </c>
      <c r="F409" t="s">
        <v>51</v>
      </c>
    </row>
    <row r="410" spans="1:6" x14ac:dyDescent="0.25">
      <c r="A410" t="str">
        <f>"02791"</f>
        <v>02791</v>
      </c>
      <c r="B410" t="s">
        <v>273</v>
      </c>
      <c r="C410">
        <v>126687</v>
      </c>
      <c r="D410" s="2">
        <v>17102.310000000001</v>
      </c>
      <c r="E410" s="1">
        <v>45602</v>
      </c>
      <c r="F410" t="s">
        <v>51</v>
      </c>
    </row>
    <row r="411" spans="1:6" x14ac:dyDescent="0.25">
      <c r="A411" t="str">
        <f>"05555"</f>
        <v>05555</v>
      </c>
      <c r="B411" t="s">
        <v>274</v>
      </c>
      <c r="C411">
        <v>126688</v>
      </c>
      <c r="D411" s="2">
        <v>1967.98</v>
      </c>
      <c r="E411" s="1">
        <v>45602</v>
      </c>
      <c r="F411" t="s">
        <v>51</v>
      </c>
    </row>
    <row r="412" spans="1:6" x14ac:dyDescent="0.25">
      <c r="A412" t="str">
        <f>"05541"</f>
        <v>05541</v>
      </c>
      <c r="B412" t="s">
        <v>192</v>
      </c>
      <c r="C412">
        <v>126689</v>
      </c>
      <c r="D412" s="2">
        <v>20525.11</v>
      </c>
      <c r="E412" s="1">
        <v>45602</v>
      </c>
      <c r="F412" t="s">
        <v>51</v>
      </c>
    </row>
    <row r="413" spans="1:6" x14ac:dyDescent="0.25">
      <c r="A413" t="str">
        <f>"04703"</f>
        <v>04703</v>
      </c>
      <c r="B413" t="s">
        <v>275</v>
      </c>
      <c r="C413">
        <v>126690</v>
      </c>
      <c r="D413" s="2">
        <v>53621</v>
      </c>
      <c r="E413" s="1">
        <v>45602</v>
      </c>
      <c r="F413" t="s">
        <v>51</v>
      </c>
    </row>
    <row r="414" spans="1:6" x14ac:dyDescent="0.25">
      <c r="A414" t="str">
        <f>"04816"</f>
        <v>04816</v>
      </c>
      <c r="B414" t="s">
        <v>157</v>
      </c>
      <c r="C414">
        <v>126691</v>
      </c>
      <c r="D414" s="2">
        <v>1899.26</v>
      </c>
      <c r="E414" s="1">
        <v>45602</v>
      </c>
      <c r="F414" t="s">
        <v>51</v>
      </c>
    </row>
    <row r="415" spans="1:6" x14ac:dyDescent="0.25">
      <c r="A415" t="str">
        <f>"04920"</f>
        <v>04920</v>
      </c>
      <c r="B415" t="s">
        <v>194</v>
      </c>
      <c r="C415">
        <v>126692</v>
      </c>
      <c r="D415" s="2">
        <v>3287.82</v>
      </c>
      <c r="E415" s="1">
        <v>45602</v>
      </c>
      <c r="F415" t="s">
        <v>51</v>
      </c>
    </row>
    <row r="416" spans="1:6" x14ac:dyDescent="0.25">
      <c r="A416" t="str">
        <f>"04308"</f>
        <v>04308</v>
      </c>
      <c r="B416" t="s">
        <v>198</v>
      </c>
      <c r="C416">
        <v>126693</v>
      </c>
      <c r="D416" s="2">
        <v>2978.63</v>
      </c>
      <c r="E416" s="1">
        <v>45602</v>
      </c>
      <c r="F416" t="s">
        <v>51</v>
      </c>
    </row>
    <row r="417" spans="1:6" x14ac:dyDescent="0.25">
      <c r="A417" t="str">
        <f>"05538"</f>
        <v>05538</v>
      </c>
      <c r="B417" t="s">
        <v>115</v>
      </c>
      <c r="C417">
        <v>126694</v>
      </c>
      <c r="D417" s="2">
        <v>2042.62</v>
      </c>
      <c r="E417" s="1">
        <v>45602</v>
      </c>
      <c r="F417" t="s">
        <v>51</v>
      </c>
    </row>
    <row r="418" spans="1:6" x14ac:dyDescent="0.25">
      <c r="A418" t="str">
        <f>"05546"</f>
        <v>05546</v>
      </c>
      <c r="B418" t="s">
        <v>116</v>
      </c>
      <c r="C418">
        <v>126695</v>
      </c>
      <c r="D418" s="2">
        <v>2536</v>
      </c>
      <c r="E418" s="1">
        <v>45602</v>
      </c>
      <c r="F418" t="s">
        <v>51</v>
      </c>
    </row>
    <row r="419" spans="1:6" x14ac:dyDescent="0.25">
      <c r="A419" t="str">
        <f>"05439"</f>
        <v>05439</v>
      </c>
      <c r="B419" t="s">
        <v>276</v>
      </c>
      <c r="C419">
        <v>126696</v>
      </c>
      <c r="D419" s="2">
        <v>2850</v>
      </c>
      <c r="E419" s="1">
        <v>45602</v>
      </c>
      <c r="F419" t="s">
        <v>51</v>
      </c>
    </row>
    <row r="420" spans="1:6" x14ac:dyDescent="0.25">
      <c r="A420" t="str">
        <f>"00900"</f>
        <v>00900</v>
      </c>
      <c r="B420" t="s">
        <v>163</v>
      </c>
      <c r="C420">
        <v>126697</v>
      </c>
      <c r="D420" s="2">
        <v>3091.23</v>
      </c>
      <c r="E420" s="1">
        <v>45602</v>
      </c>
      <c r="F420" t="s">
        <v>51</v>
      </c>
    </row>
    <row r="421" spans="1:6" x14ac:dyDescent="0.25">
      <c r="A421" t="str">
        <f>"00916"</f>
        <v>00916</v>
      </c>
      <c r="B421" t="s">
        <v>123</v>
      </c>
      <c r="C421">
        <v>126698</v>
      </c>
      <c r="D421" s="2">
        <v>1390</v>
      </c>
      <c r="E421" s="1">
        <v>45602</v>
      </c>
      <c r="F421" t="s">
        <v>51</v>
      </c>
    </row>
    <row r="422" spans="1:6" x14ac:dyDescent="0.25">
      <c r="A422" t="str">
        <f>"01425"</f>
        <v>01425</v>
      </c>
      <c r="B422" t="s">
        <v>277</v>
      </c>
      <c r="C422">
        <v>126699</v>
      </c>
      <c r="D422" s="2">
        <v>2855.09</v>
      </c>
      <c r="E422" s="1">
        <v>45602</v>
      </c>
      <c r="F422" t="s">
        <v>51</v>
      </c>
    </row>
    <row r="423" spans="1:6" x14ac:dyDescent="0.25">
      <c r="A423" t="str">
        <f>"01089"</f>
        <v>01089</v>
      </c>
      <c r="B423" t="s">
        <v>35</v>
      </c>
      <c r="C423">
        <v>126700</v>
      </c>
      <c r="D423" s="2">
        <v>2316</v>
      </c>
      <c r="E423" s="1">
        <v>45602</v>
      </c>
      <c r="F423" t="s">
        <v>51</v>
      </c>
    </row>
    <row r="424" spans="1:6" x14ac:dyDescent="0.25">
      <c r="A424" t="str">
        <f>"00381"</f>
        <v>00381</v>
      </c>
      <c r="B424" t="s">
        <v>278</v>
      </c>
      <c r="C424">
        <v>126701</v>
      </c>
      <c r="D424" s="2">
        <v>3722.54</v>
      </c>
      <c r="E424" s="1">
        <v>45602</v>
      </c>
      <c r="F424" t="s">
        <v>51</v>
      </c>
    </row>
    <row r="425" spans="1:6" x14ac:dyDescent="0.25">
      <c r="A425" t="str">
        <f>"04186"</f>
        <v>04186</v>
      </c>
      <c r="B425" t="s">
        <v>279</v>
      </c>
      <c r="C425">
        <v>126702</v>
      </c>
      <c r="D425" s="2">
        <v>3377.03</v>
      </c>
      <c r="E425" s="1">
        <v>45602</v>
      </c>
      <c r="F425" t="s">
        <v>51</v>
      </c>
    </row>
    <row r="426" spans="1:6" x14ac:dyDescent="0.25">
      <c r="A426" t="str">
        <f>"05226"</f>
        <v>05226</v>
      </c>
      <c r="B426" t="s">
        <v>13</v>
      </c>
      <c r="C426">
        <v>1926</v>
      </c>
      <c r="D426" s="2">
        <v>10646.82</v>
      </c>
      <c r="E426" s="1">
        <v>45608</v>
      </c>
      <c r="F426" t="s">
        <v>10</v>
      </c>
    </row>
    <row r="427" spans="1:6" x14ac:dyDescent="0.25">
      <c r="A427" t="str">
        <f>"04762"</f>
        <v>04762</v>
      </c>
      <c r="B427" t="s">
        <v>25</v>
      </c>
      <c r="C427">
        <v>1927</v>
      </c>
      <c r="D427" s="2">
        <v>148010.76999999999</v>
      </c>
      <c r="E427" s="1">
        <v>45609</v>
      </c>
      <c r="F427" t="s">
        <v>10</v>
      </c>
    </row>
    <row r="428" spans="1:6" x14ac:dyDescent="0.25">
      <c r="A428" t="str">
        <f>"01088"</f>
        <v>01088</v>
      </c>
      <c r="B428" t="s">
        <v>14</v>
      </c>
      <c r="C428">
        <v>1919</v>
      </c>
      <c r="D428" s="2">
        <v>250965</v>
      </c>
      <c r="E428" s="1">
        <v>45610</v>
      </c>
      <c r="F428" t="s">
        <v>10</v>
      </c>
    </row>
    <row r="429" spans="1:6" x14ac:dyDescent="0.25">
      <c r="A429" t="str">
        <f>"03818"</f>
        <v>03818</v>
      </c>
      <c r="B429" t="s">
        <v>19</v>
      </c>
      <c r="C429">
        <v>1913</v>
      </c>
      <c r="D429" s="2">
        <v>739.56</v>
      </c>
      <c r="E429" s="1">
        <v>45611</v>
      </c>
      <c r="F429" t="s">
        <v>10</v>
      </c>
    </row>
    <row r="430" spans="1:6" x14ac:dyDescent="0.25">
      <c r="A430" t="str">
        <f>"05331"</f>
        <v>05331</v>
      </c>
      <c r="B430" t="s">
        <v>23</v>
      </c>
      <c r="C430">
        <v>1914</v>
      </c>
      <c r="D430" s="2">
        <v>553.85</v>
      </c>
      <c r="E430" s="1">
        <v>45611</v>
      </c>
      <c r="F430" t="s">
        <v>10</v>
      </c>
    </row>
    <row r="431" spans="1:6" x14ac:dyDescent="0.25">
      <c r="A431" t="str">
        <f>"04777"</f>
        <v>04777</v>
      </c>
      <c r="B431" t="s">
        <v>22</v>
      </c>
      <c r="C431">
        <v>1915</v>
      </c>
      <c r="D431" s="2">
        <v>674.72</v>
      </c>
      <c r="E431" s="1">
        <v>45611</v>
      </c>
      <c r="F431" t="s">
        <v>10</v>
      </c>
    </row>
    <row r="432" spans="1:6" x14ac:dyDescent="0.25">
      <c r="A432" t="str">
        <f>"00555"</f>
        <v>00555</v>
      </c>
      <c r="B432" t="s">
        <v>16</v>
      </c>
      <c r="C432">
        <v>1916</v>
      </c>
      <c r="D432" s="2">
        <v>17287.89</v>
      </c>
      <c r="E432" s="1">
        <v>45611</v>
      </c>
      <c r="F432" t="s">
        <v>10</v>
      </c>
    </row>
    <row r="433" spans="1:6" x14ac:dyDescent="0.25">
      <c r="A433" t="str">
        <f>"04267"</f>
        <v>04267</v>
      </c>
      <c r="B433" t="s">
        <v>20</v>
      </c>
      <c r="C433">
        <v>1918</v>
      </c>
      <c r="D433" s="2">
        <v>335.8</v>
      </c>
      <c r="E433" s="1">
        <v>45611</v>
      </c>
      <c r="F433" t="s">
        <v>10</v>
      </c>
    </row>
    <row r="434" spans="1:6" x14ac:dyDescent="0.25">
      <c r="A434" t="str">
        <f>"04330"</f>
        <v>04330</v>
      </c>
      <c r="B434" t="s">
        <v>21</v>
      </c>
      <c r="C434">
        <v>1920</v>
      </c>
      <c r="D434" s="2">
        <v>138.46</v>
      </c>
      <c r="E434" s="1">
        <v>45611</v>
      </c>
      <c r="F434" t="s">
        <v>10</v>
      </c>
    </row>
    <row r="435" spans="1:6" x14ac:dyDescent="0.25">
      <c r="A435" t="str">
        <f>"04987"</f>
        <v>04987</v>
      </c>
      <c r="B435" t="s">
        <v>21</v>
      </c>
      <c r="C435">
        <v>1921</v>
      </c>
      <c r="D435" s="2">
        <v>670.66</v>
      </c>
      <c r="E435" s="1">
        <v>45611</v>
      </c>
      <c r="F435" t="s">
        <v>10</v>
      </c>
    </row>
    <row r="436" spans="1:6" x14ac:dyDescent="0.25">
      <c r="A436" t="str">
        <f>"01532"</f>
        <v>01532</v>
      </c>
      <c r="B436" t="s">
        <v>17</v>
      </c>
      <c r="C436">
        <v>1922</v>
      </c>
      <c r="D436" s="2">
        <v>150385.46</v>
      </c>
      <c r="E436" s="1">
        <v>45611</v>
      </c>
      <c r="F436" t="s">
        <v>10</v>
      </c>
    </row>
    <row r="437" spans="1:6" x14ac:dyDescent="0.25">
      <c r="A437" t="str">
        <f>"03788"</f>
        <v>03788</v>
      </c>
      <c r="B437" t="s">
        <v>18</v>
      </c>
      <c r="C437">
        <v>1917</v>
      </c>
      <c r="D437" s="2">
        <v>22190.28</v>
      </c>
      <c r="E437" s="1">
        <v>45614</v>
      </c>
      <c r="F437" t="s">
        <v>10</v>
      </c>
    </row>
    <row r="438" spans="1:6" x14ac:dyDescent="0.25">
      <c r="A438" t="str">
        <f>"00959"</f>
        <v>00959</v>
      </c>
      <c r="B438" t="s">
        <v>6</v>
      </c>
      <c r="C438">
        <v>0</v>
      </c>
      <c r="D438" s="2">
        <v>0</v>
      </c>
      <c r="E438" s="1">
        <v>45615</v>
      </c>
      <c r="F438" t="s">
        <v>7</v>
      </c>
    </row>
    <row r="439" spans="1:6" x14ac:dyDescent="0.25">
      <c r="A439" t="str">
        <f>"04557"</f>
        <v>04557</v>
      </c>
      <c r="B439" t="s">
        <v>32</v>
      </c>
      <c r="C439">
        <v>1930</v>
      </c>
      <c r="D439" s="2">
        <v>125678.36</v>
      </c>
      <c r="E439" s="1">
        <v>45615</v>
      </c>
      <c r="F439" t="s">
        <v>10</v>
      </c>
    </row>
    <row r="440" spans="1:6" x14ac:dyDescent="0.25">
      <c r="A440" t="str">
        <f>"01012"</f>
        <v>01012</v>
      </c>
      <c r="B440" t="s">
        <v>33</v>
      </c>
      <c r="C440">
        <v>1931</v>
      </c>
      <c r="D440" s="2">
        <v>10639.28</v>
      </c>
      <c r="E440" s="1">
        <v>45615</v>
      </c>
      <c r="F440" t="s">
        <v>10</v>
      </c>
    </row>
    <row r="441" spans="1:6" x14ac:dyDescent="0.25">
      <c r="A441" t="str">
        <f>"05226"</f>
        <v>05226</v>
      </c>
      <c r="B441" t="s">
        <v>13</v>
      </c>
      <c r="C441">
        <v>1943</v>
      </c>
      <c r="D441" s="2">
        <v>10435.34</v>
      </c>
      <c r="E441" s="1">
        <v>45615</v>
      </c>
      <c r="F441" t="s">
        <v>10</v>
      </c>
    </row>
    <row r="442" spans="1:6" x14ac:dyDescent="0.25">
      <c r="A442" t="str">
        <f>"04493"</f>
        <v>04493</v>
      </c>
      <c r="B442" t="s">
        <v>280</v>
      </c>
      <c r="C442">
        <v>126704</v>
      </c>
      <c r="D442" s="2">
        <v>8096.52</v>
      </c>
      <c r="E442" s="1">
        <v>45615</v>
      </c>
      <c r="F442" t="s">
        <v>51</v>
      </c>
    </row>
    <row r="443" spans="1:6" x14ac:dyDescent="0.25">
      <c r="A443" t="str">
        <f>"05398"</f>
        <v>05398</v>
      </c>
      <c r="B443" t="s">
        <v>142</v>
      </c>
      <c r="C443">
        <v>126705</v>
      </c>
      <c r="D443" s="2">
        <v>3458.18</v>
      </c>
      <c r="E443" s="1">
        <v>45615</v>
      </c>
      <c r="F443" t="s">
        <v>51</v>
      </c>
    </row>
    <row r="444" spans="1:6" x14ac:dyDescent="0.25">
      <c r="A444" t="str">
        <f>"05368"</f>
        <v>05368</v>
      </c>
      <c r="B444" t="s">
        <v>173</v>
      </c>
      <c r="C444">
        <v>126707</v>
      </c>
      <c r="D444" s="2">
        <v>2367</v>
      </c>
      <c r="E444" s="1">
        <v>45615</v>
      </c>
      <c r="F444" t="s">
        <v>15</v>
      </c>
    </row>
    <row r="445" spans="1:6" x14ac:dyDescent="0.25">
      <c r="A445" t="str">
        <f>"05060"</f>
        <v>05060</v>
      </c>
      <c r="B445" t="s">
        <v>143</v>
      </c>
      <c r="C445">
        <v>126708</v>
      </c>
      <c r="D445" s="2">
        <v>3040.55</v>
      </c>
      <c r="E445" s="1">
        <v>45615</v>
      </c>
      <c r="F445" t="s">
        <v>51</v>
      </c>
    </row>
    <row r="446" spans="1:6" x14ac:dyDescent="0.25">
      <c r="A446" t="str">
        <f>"04089"</f>
        <v>04089</v>
      </c>
      <c r="B446" t="s">
        <v>144</v>
      </c>
      <c r="C446">
        <v>126709</v>
      </c>
      <c r="D446" s="2">
        <v>40998</v>
      </c>
      <c r="E446" s="1">
        <v>45615</v>
      </c>
      <c r="F446" t="s">
        <v>51</v>
      </c>
    </row>
    <row r="447" spans="1:6" x14ac:dyDescent="0.25">
      <c r="A447" t="str">
        <f>"05168"</f>
        <v>05168</v>
      </c>
      <c r="B447" t="s">
        <v>281</v>
      </c>
      <c r="C447">
        <v>126710</v>
      </c>
      <c r="D447" s="2">
        <v>18600</v>
      </c>
      <c r="E447" s="1">
        <v>45615</v>
      </c>
      <c r="F447" t="s">
        <v>51</v>
      </c>
    </row>
    <row r="448" spans="1:6" x14ac:dyDescent="0.25">
      <c r="A448" t="str">
        <f>"05556"</f>
        <v>05556</v>
      </c>
      <c r="B448" t="s">
        <v>282</v>
      </c>
      <c r="C448">
        <v>126711</v>
      </c>
      <c r="D448" s="2">
        <v>1450</v>
      </c>
      <c r="E448" s="1">
        <v>45615</v>
      </c>
      <c r="F448" t="s">
        <v>51</v>
      </c>
    </row>
    <row r="449" spans="1:6" x14ac:dyDescent="0.25">
      <c r="A449" t="str">
        <f>"03281"</f>
        <v>03281</v>
      </c>
      <c r="B449" t="s">
        <v>283</v>
      </c>
      <c r="C449">
        <v>126712</v>
      </c>
      <c r="D449" s="2">
        <v>64645</v>
      </c>
      <c r="E449" s="1">
        <v>45615</v>
      </c>
      <c r="F449" t="s">
        <v>51</v>
      </c>
    </row>
    <row r="450" spans="1:6" x14ac:dyDescent="0.25">
      <c r="A450" t="str">
        <f>"04597"</f>
        <v>04597</v>
      </c>
      <c r="B450" t="s">
        <v>284</v>
      </c>
      <c r="C450">
        <v>126713</v>
      </c>
      <c r="D450" s="2">
        <v>12827.29</v>
      </c>
      <c r="E450" s="1">
        <v>45615</v>
      </c>
      <c r="F450" t="s">
        <v>51</v>
      </c>
    </row>
    <row r="451" spans="1:6" x14ac:dyDescent="0.25">
      <c r="A451" t="str">
        <f>"04418"</f>
        <v>04418</v>
      </c>
      <c r="B451" t="s">
        <v>285</v>
      </c>
      <c r="C451">
        <v>126714</v>
      </c>
      <c r="D451" s="2">
        <v>2496</v>
      </c>
      <c r="E451" s="1">
        <v>45615</v>
      </c>
      <c r="F451" t="s">
        <v>51</v>
      </c>
    </row>
    <row r="452" spans="1:6" x14ac:dyDescent="0.25">
      <c r="A452" t="str">
        <f>"04140"</f>
        <v>04140</v>
      </c>
      <c r="B452" t="s">
        <v>286</v>
      </c>
      <c r="C452">
        <v>126715</v>
      </c>
      <c r="D452" s="2">
        <v>1815.87</v>
      </c>
      <c r="E452" s="1">
        <v>45615</v>
      </c>
      <c r="F452" t="s">
        <v>51</v>
      </c>
    </row>
    <row r="453" spans="1:6" x14ac:dyDescent="0.25">
      <c r="A453" t="str">
        <f>"01241"</f>
        <v>01241</v>
      </c>
      <c r="B453" t="s">
        <v>149</v>
      </c>
      <c r="C453">
        <v>126716</v>
      </c>
      <c r="D453" s="2">
        <v>1638</v>
      </c>
      <c r="E453" s="1">
        <v>45615</v>
      </c>
      <c r="F453" t="s">
        <v>51</v>
      </c>
    </row>
    <row r="454" spans="1:6" x14ac:dyDescent="0.25">
      <c r="A454" t="str">
        <f>"02361"</f>
        <v>02361</v>
      </c>
      <c r="B454" t="s">
        <v>287</v>
      </c>
      <c r="C454">
        <v>126717</v>
      </c>
      <c r="D454" s="2">
        <v>9230.8799999999992</v>
      </c>
      <c r="E454" s="1">
        <v>45615</v>
      </c>
      <c r="F454" t="s">
        <v>51</v>
      </c>
    </row>
    <row r="455" spans="1:6" x14ac:dyDescent="0.25">
      <c r="A455" t="str">
        <f>"02405"</f>
        <v>02405</v>
      </c>
      <c r="B455" t="s">
        <v>78</v>
      </c>
      <c r="C455">
        <v>126718</v>
      </c>
      <c r="D455" s="2">
        <v>1714.62</v>
      </c>
      <c r="E455" s="1">
        <v>45615</v>
      </c>
      <c r="F455" t="s">
        <v>51</v>
      </c>
    </row>
    <row r="456" spans="1:6" x14ac:dyDescent="0.25">
      <c r="A456" t="str">
        <f>"01491"</f>
        <v>01491</v>
      </c>
      <c r="B456" t="s">
        <v>185</v>
      </c>
      <c r="C456">
        <v>126719</v>
      </c>
      <c r="D456" s="2">
        <v>7098.91</v>
      </c>
      <c r="E456" s="1">
        <v>45615</v>
      </c>
      <c r="F456" t="s">
        <v>51</v>
      </c>
    </row>
    <row r="457" spans="1:6" x14ac:dyDescent="0.25">
      <c r="A457" t="str">
        <f>"04086"</f>
        <v>04086</v>
      </c>
      <c r="B457" t="s">
        <v>288</v>
      </c>
      <c r="C457">
        <v>126720</v>
      </c>
      <c r="D457" s="2">
        <v>16819</v>
      </c>
      <c r="E457" s="1">
        <v>45615</v>
      </c>
      <c r="F457" t="s">
        <v>51</v>
      </c>
    </row>
    <row r="458" spans="1:6" x14ac:dyDescent="0.25">
      <c r="A458" t="str">
        <f>"04676"</f>
        <v>04676</v>
      </c>
      <c r="B458" t="s">
        <v>289</v>
      </c>
      <c r="C458">
        <v>126721</v>
      </c>
      <c r="D458" s="2">
        <v>3600</v>
      </c>
      <c r="E458" s="1">
        <v>45615</v>
      </c>
      <c r="F458" t="s">
        <v>51</v>
      </c>
    </row>
    <row r="459" spans="1:6" x14ac:dyDescent="0.25">
      <c r="A459" t="str">
        <f>"03755"</f>
        <v>03755</v>
      </c>
      <c r="B459" t="s">
        <v>50</v>
      </c>
      <c r="C459">
        <v>126722</v>
      </c>
      <c r="D459" s="2">
        <v>1245</v>
      </c>
      <c r="E459" s="1">
        <v>45615</v>
      </c>
      <c r="F459" t="s">
        <v>51</v>
      </c>
    </row>
    <row r="460" spans="1:6" x14ac:dyDescent="0.25">
      <c r="A460" t="str">
        <f>"05022"</f>
        <v>05022</v>
      </c>
      <c r="B460" t="s">
        <v>290</v>
      </c>
      <c r="C460">
        <v>126723</v>
      </c>
      <c r="D460" s="2">
        <v>4523.43</v>
      </c>
      <c r="E460" s="1">
        <v>45615</v>
      </c>
      <c r="F460" t="s">
        <v>51</v>
      </c>
    </row>
    <row r="461" spans="1:6" x14ac:dyDescent="0.25">
      <c r="A461" t="str">
        <f>"02720"</f>
        <v>02720</v>
      </c>
      <c r="B461" t="s">
        <v>153</v>
      </c>
      <c r="C461">
        <v>126724</v>
      </c>
      <c r="D461" s="2">
        <v>4140</v>
      </c>
      <c r="E461" s="1">
        <v>45615</v>
      </c>
      <c r="F461" t="s">
        <v>51</v>
      </c>
    </row>
    <row r="462" spans="1:6" x14ac:dyDescent="0.25">
      <c r="A462" t="str">
        <f>"00460"</f>
        <v>00460</v>
      </c>
      <c r="B462" t="s">
        <v>291</v>
      </c>
      <c r="C462">
        <v>126725</v>
      </c>
      <c r="D462" s="2">
        <v>1079.67</v>
      </c>
      <c r="E462" s="1">
        <v>45615</v>
      </c>
      <c r="F462" t="s">
        <v>51</v>
      </c>
    </row>
    <row r="463" spans="1:6" x14ac:dyDescent="0.25">
      <c r="A463" t="str">
        <f>"05346"</f>
        <v>05346</v>
      </c>
      <c r="B463" t="s">
        <v>292</v>
      </c>
      <c r="C463">
        <v>126726</v>
      </c>
      <c r="D463" s="2">
        <v>2817.5</v>
      </c>
      <c r="E463" s="1">
        <v>45615</v>
      </c>
      <c r="F463" t="s">
        <v>51</v>
      </c>
    </row>
    <row r="464" spans="1:6" x14ac:dyDescent="0.25">
      <c r="A464" t="str">
        <f>"05574"</f>
        <v>05574</v>
      </c>
      <c r="B464" t="s">
        <v>293</v>
      </c>
      <c r="C464">
        <v>126727</v>
      </c>
      <c r="D464" s="2">
        <v>1737.5</v>
      </c>
      <c r="E464" s="1">
        <v>45615</v>
      </c>
      <c r="F464" t="s">
        <v>51</v>
      </c>
    </row>
    <row r="465" spans="1:6" x14ac:dyDescent="0.25">
      <c r="A465" t="str">
        <f>"05458"</f>
        <v>05458</v>
      </c>
      <c r="B465" t="s">
        <v>294</v>
      </c>
      <c r="C465">
        <v>126728</v>
      </c>
      <c r="D465" s="2">
        <v>1158.6199999999999</v>
      </c>
      <c r="E465" s="1">
        <v>45615</v>
      </c>
      <c r="F465" t="s">
        <v>51</v>
      </c>
    </row>
    <row r="466" spans="1:6" x14ac:dyDescent="0.25">
      <c r="A466" t="str">
        <f>"04838"</f>
        <v>04838</v>
      </c>
      <c r="B466" t="s">
        <v>191</v>
      </c>
      <c r="C466">
        <v>126729</v>
      </c>
      <c r="D466" s="2">
        <v>2500</v>
      </c>
      <c r="E466" s="1">
        <v>45615</v>
      </c>
      <c r="F466" t="s">
        <v>51</v>
      </c>
    </row>
    <row r="467" spans="1:6" x14ac:dyDescent="0.25">
      <c r="A467" t="str">
        <f>"05451"</f>
        <v>05451</v>
      </c>
      <c r="B467" t="s">
        <v>105</v>
      </c>
      <c r="C467">
        <v>126730</v>
      </c>
      <c r="D467" s="2">
        <v>1170</v>
      </c>
      <c r="E467" s="1">
        <v>45615</v>
      </c>
      <c r="F467" t="s">
        <v>51</v>
      </c>
    </row>
    <row r="468" spans="1:6" x14ac:dyDescent="0.25">
      <c r="A468" t="str">
        <f>"00770"</f>
        <v>00770</v>
      </c>
      <c r="B468" t="s">
        <v>196</v>
      </c>
      <c r="C468">
        <v>126731</v>
      </c>
      <c r="D468" s="2">
        <v>1125</v>
      </c>
      <c r="E468" s="1">
        <v>45615</v>
      </c>
      <c r="F468" t="s">
        <v>51</v>
      </c>
    </row>
    <row r="469" spans="1:6" x14ac:dyDescent="0.25">
      <c r="A469" t="str">
        <f>"04308"</f>
        <v>04308</v>
      </c>
      <c r="B469" t="s">
        <v>198</v>
      </c>
      <c r="C469">
        <v>126732</v>
      </c>
      <c r="D469" s="2">
        <v>2978.63</v>
      </c>
      <c r="E469" s="1">
        <v>45615</v>
      </c>
      <c r="F469" t="s">
        <v>51</v>
      </c>
    </row>
    <row r="470" spans="1:6" x14ac:dyDescent="0.25">
      <c r="A470" t="str">
        <f>"05564"</f>
        <v>05564</v>
      </c>
      <c r="B470" t="s">
        <v>295</v>
      </c>
      <c r="C470">
        <v>126733</v>
      </c>
      <c r="D470" s="2">
        <v>4000</v>
      </c>
      <c r="E470" s="1">
        <v>45615</v>
      </c>
      <c r="F470" t="s">
        <v>51</v>
      </c>
    </row>
    <row r="471" spans="1:6" x14ac:dyDescent="0.25">
      <c r="A471" t="str">
        <f>"04772"</f>
        <v>04772</v>
      </c>
      <c r="B471" t="s">
        <v>296</v>
      </c>
      <c r="C471">
        <v>126734</v>
      </c>
      <c r="D471" s="2">
        <v>2484</v>
      </c>
      <c r="E471" s="1">
        <v>45615</v>
      </c>
      <c r="F471" t="s">
        <v>51</v>
      </c>
    </row>
    <row r="472" spans="1:6" x14ac:dyDescent="0.25">
      <c r="A472" t="str">
        <f>"03462"</f>
        <v>03462</v>
      </c>
      <c r="B472" t="s">
        <v>228</v>
      </c>
      <c r="C472">
        <v>126735</v>
      </c>
      <c r="D472" s="2">
        <v>2075.17</v>
      </c>
      <c r="E472" s="1">
        <v>45615</v>
      </c>
      <c r="F472" t="s">
        <v>51</v>
      </c>
    </row>
    <row r="473" spans="1:6" x14ac:dyDescent="0.25">
      <c r="A473" t="str">
        <f>"05570"</f>
        <v>05570</v>
      </c>
      <c r="B473" t="s">
        <v>297</v>
      </c>
      <c r="C473">
        <v>126736</v>
      </c>
      <c r="D473" s="2">
        <v>1300</v>
      </c>
      <c r="E473" s="1">
        <v>45615</v>
      </c>
      <c r="F473" t="s">
        <v>51</v>
      </c>
    </row>
    <row r="474" spans="1:6" x14ac:dyDescent="0.25">
      <c r="A474" t="str">
        <f>"00916"</f>
        <v>00916</v>
      </c>
      <c r="B474" t="s">
        <v>123</v>
      </c>
      <c r="C474">
        <v>126737</v>
      </c>
      <c r="D474" s="2">
        <v>8070.91</v>
      </c>
      <c r="E474" s="1">
        <v>45615</v>
      </c>
      <c r="F474" t="s">
        <v>51</v>
      </c>
    </row>
    <row r="475" spans="1:6" x14ac:dyDescent="0.25">
      <c r="A475" t="str">
        <f>"03237"</f>
        <v>03237</v>
      </c>
      <c r="B475" t="s">
        <v>128</v>
      </c>
      <c r="C475">
        <v>126738</v>
      </c>
      <c r="D475" s="2">
        <v>1882.91</v>
      </c>
      <c r="E475" s="1">
        <v>45615</v>
      </c>
      <c r="F475" t="s">
        <v>15</v>
      </c>
    </row>
    <row r="476" spans="1:6" x14ac:dyDescent="0.25">
      <c r="A476" t="str">
        <f>"05528"</f>
        <v>05528</v>
      </c>
      <c r="B476" t="s">
        <v>166</v>
      </c>
      <c r="C476">
        <v>126739</v>
      </c>
      <c r="D476" s="2">
        <v>2669</v>
      </c>
      <c r="E476" s="1">
        <v>45615</v>
      </c>
      <c r="F476" t="s">
        <v>51</v>
      </c>
    </row>
    <row r="477" spans="1:6" x14ac:dyDescent="0.25">
      <c r="A477" t="str">
        <f>"03687"</f>
        <v>03687</v>
      </c>
      <c r="B477" t="s">
        <v>298</v>
      </c>
      <c r="C477">
        <v>126740</v>
      </c>
      <c r="D477" s="2">
        <v>5040</v>
      </c>
      <c r="E477" s="1">
        <v>45615</v>
      </c>
      <c r="F477" t="s">
        <v>51</v>
      </c>
    </row>
    <row r="478" spans="1:6" x14ac:dyDescent="0.25">
      <c r="A478" t="str">
        <f>"04312"</f>
        <v>04312</v>
      </c>
      <c r="B478" t="s">
        <v>299</v>
      </c>
      <c r="C478">
        <v>126741</v>
      </c>
      <c r="D478" s="2">
        <v>12517.1</v>
      </c>
      <c r="E478" s="1">
        <v>45615</v>
      </c>
      <c r="F478" t="s">
        <v>51</v>
      </c>
    </row>
    <row r="479" spans="1:6" x14ac:dyDescent="0.25">
      <c r="A479" t="str">
        <f>"05512"</f>
        <v>05512</v>
      </c>
      <c r="B479" t="s">
        <v>133</v>
      </c>
      <c r="C479">
        <v>126742</v>
      </c>
      <c r="D479" s="2">
        <v>4493.54</v>
      </c>
      <c r="E479" s="1">
        <v>45615</v>
      </c>
      <c r="F479" t="s">
        <v>51</v>
      </c>
    </row>
    <row r="480" spans="1:6" x14ac:dyDescent="0.25">
      <c r="A480" t="str">
        <f>"05581"</f>
        <v>05581</v>
      </c>
      <c r="B480" t="s">
        <v>300</v>
      </c>
      <c r="C480">
        <v>126743</v>
      </c>
      <c r="D480" s="2">
        <v>2650</v>
      </c>
      <c r="E480" s="1">
        <v>45615</v>
      </c>
      <c r="F480" t="s">
        <v>51</v>
      </c>
    </row>
    <row r="481" spans="1:6" x14ac:dyDescent="0.25">
      <c r="A481" t="str">
        <f>"05123"</f>
        <v>05123</v>
      </c>
      <c r="B481" t="s">
        <v>301</v>
      </c>
      <c r="C481">
        <v>126744</v>
      </c>
      <c r="D481" s="2">
        <v>1712</v>
      </c>
      <c r="E481" s="1">
        <v>45615</v>
      </c>
      <c r="F481" t="s">
        <v>51</v>
      </c>
    </row>
    <row r="482" spans="1:6" x14ac:dyDescent="0.25">
      <c r="A482" t="str">
        <f>"00036"</f>
        <v>00036</v>
      </c>
      <c r="B482" t="s">
        <v>206</v>
      </c>
      <c r="C482">
        <v>126745</v>
      </c>
      <c r="D482" s="2">
        <v>1750</v>
      </c>
      <c r="E482" s="1">
        <v>45615</v>
      </c>
      <c r="F482" t="s">
        <v>51</v>
      </c>
    </row>
    <row r="483" spans="1:6" x14ac:dyDescent="0.25">
      <c r="A483" t="str">
        <f>"05583"</f>
        <v>05583</v>
      </c>
      <c r="B483" t="s">
        <v>302</v>
      </c>
      <c r="C483">
        <v>126746</v>
      </c>
      <c r="D483" s="2">
        <v>3250</v>
      </c>
      <c r="E483" s="1">
        <v>45615</v>
      </c>
      <c r="F483" t="s">
        <v>51</v>
      </c>
    </row>
    <row r="484" spans="1:6" x14ac:dyDescent="0.25">
      <c r="A484" t="str">
        <f>"00969"</f>
        <v>00969</v>
      </c>
      <c r="B484" t="s">
        <v>137</v>
      </c>
      <c r="C484">
        <v>126747</v>
      </c>
      <c r="D484" s="2">
        <v>8659.7999999999993</v>
      </c>
      <c r="E484" s="1">
        <v>45615</v>
      </c>
      <c r="F484" t="s">
        <v>51</v>
      </c>
    </row>
    <row r="485" spans="1:6" x14ac:dyDescent="0.25">
      <c r="A485" t="str">
        <f>"03963"</f>
        <v>03963</v>
      </c>
      <c r="B485" t="s">
        <v>207</v>
      </c>
      <c r="C485">
        <v>126748</v>
      </c>
      <c r="D485" s="2">
        <v>5716</v>
      </c>
      <c r="E485" s="1">
        <v>45615</v>
      </c>
      <c r="F485" t="s">
        <v>51</v>
      </c>
    </row>
    <row r="486" spans="1:6" x14ac:dyDescent="0.25">
      <c r="A486" t="str">
        <f>"04037"</f>
        <v>04037</v>
      </c>
      <c r="B486" t="s">
        <v>209</v>
      </c>
      <c r="C486">
        <v>126749</v>
      </c>
      <c r="D486" s="2">
        <v>583.20000000000005</v>
      </c>
      <c r="E486" s="1">
        <v>45615</v>
      </c>
      <c r="F486" t="s">
        <v>51</v>
      </c>
    </row>
    <row r="487" spans="1:6" x14ac:dyDescent="0.25">
      <c r="A487" t="str">
        <f>"04652"</f>
        <v>04652</v>
      </c>
      <c r="B487" t="s">
        <v>141</v>
      </c>
      <c r="C487">
        <v>126750</v>
      </c>
      <c r="D487" s="2">
        <v>425</v>
      </c>
      <c r="E487" s="1">
        <v>45615</v>
      </c>
      <c r="F487" t="s">
        <v>51</v>
      </c>
    </row>
    <row r="488" spans="1:6" x14ac:dyDescent="0.25">
      <c r="A488" t="str">
        <f>"05051"</f>
        <v>05051</v>
      </c>
      <c r="B488" t="s">
        <v>211</v>
      </c>
      <c r="C488">
        <v>126751</v>
      </c>
      <c r="D488" s="2">
        <v>630</v>
      </c>
      <c r="E488" s="1">
        <v>45615</v>
      </c>
      <c r="F488" t="s">
        <v>51</v>
      </c>
    </row>
    <row r="489" spans="1:6" x14ac:dyDescent="0.25">
      <c r="A489" t="str">
        <f>"05513"</f>
        <v>05513</v>
      </c>
      <c r="B489" t="s">
        <v>212</v>
      </c>
      <c r="C489">
        <v>126752</v>
      </c>
      <c r="D489" s="2">
        <v>383.5</v>
      </c>
      <c r="E489" s="1">
        <v>45615</v>
      </c>
      <c r="F489" t="s">
        <v>51</v>
      </c>
    </row>
    <row r="490" spans="1:6" x14ac:dyDescent="0.25">
      <c r="A490" t="str">
        <f>"02004"</f>
        <v>02004</v>
      </c>
      <c r="B490" t="s">
        <v>303</v>
      </c>
      <c r="C490">
        <v>126753</v>
      </c>
      <c r="D490" s="2">
        <v>91.52</v>
      </c>
      <c r="E490" s="1">
        <v>45615</v>
      </c>
      <c r="F490" t="s">
        <v>15</v>
      </c>
    </row>
    <row r="491" spans="1:6" x14ac:dyDescent="0.25">
      <c r="A491" t="str">
        <f>"04464"</f>
        <v>04464</v>
      </c>
      <c r="B491" t="s">
        <v>45</v>
      </c>
      <c r="C491">
        <v>126754</v>
      </c>
      <c r="D491" s="2">
        <v>59.4</v>
      </c>
      <c r="E491" s="1">
        <v>45615</v>
      </c>
      <c r="F491" t="s">
        <v>51</v>
      </c>
    </row>
    <row r="492" spans="1:6" x14ac:dyDescent="0.25">
      <c r="A492" t="str">
        <f>"05071"</f>
        <v>05071</v>
      </c>
      <c r="B492" t="s">
        <v>45</v>
      </c>
      <c r="C492">
        <v>126755</v>
      </c>
      <c r="D492" s="2">
        <v>1877.6</v>
      </c>
      <c r="E492" s="1">
        <v>45615</v>
      </c>
      <c r="F492" t="s">
        <v>51</v>
      </c>
    </row>
    <row r="493" spans="1:6" x14ac:dyDescent="0.25">
      <c r="A493" t="str">
        <f>"00654"</f>
        <v>00654</v>
      </c>
      <c r="B493" t="s">
        <v>58</v>
      </c>
      <c r="C493">
        <v>126756</v>
      </c>
      <c r="D493" s="2">
        <v>2244.09</v>
      </c>
      <c r="E493" s="1">
        <v>45615</v>
      </c>
      <c r="F493" t="s">
        <v>51</v>
      </c>
    </row>
    <row r="494" spans="1:6" x14ac:dyDescent="0.25">
      <c r="A494" t="str">
        <f>"05558"</f>
        <v>05558</v>
      </c>
      <c r="B494" t="s">
        <v>304</v>
      </c>
      <c r="C494">
        <v>126757</v>
      </c>
      <c r="D494" s="2">
        <v>350</v>
      </c>
      <c r="E494" s="1">
        <v>45615</v>
      </c>
      <c r="F494" t="s">
        <v>51</v>
      </c>
    </row>
    <row r="495" spans="1:6" x14ac:dyDescent="0.25">
      <c r="A495" t="str">
        <f>"00115"</f>
        <v>00115</v>
      </c>
      <c r="B495" t="s">
        <v>213</v>
      </c>
      <c r="C495">
        <v>126758</v>
      </c>
      <c r="D495" s="2">
        <v>256.95</v>
      </c>
      <c r="E495" s="1">
        <v>45615</v>
      </c>
      <c r="F495" t="s">
        <v>51</v>
      </c>
    </row>
    <row r="496" spans="1:6" x14ac:dyDescent="0.25">
      <c r="A496" t="str">
        <f>"05461"</f>
        <v>05461</v>
      </c>
      <c r="B496" t="s">
        <v>239</v>
      </c>
      <c r="C496">
        <v>126759</v>
      </c>
      <c r="D496" s="2">
        <v>657.5</v>
      </c>
      <c r="E496" s="1">
        <v>45615</v>
      </c>
      <c r="F496" t="s">
        <v>51</v>
      </c>
    </row>
    <row r="497" spans="1:6" x14ac:dyDescent="0.25">
      <c r="A497" t="str">
        <f>"04388"</f>
        <v>04388</v>
      </c>
      <c r="B497" t="s">
        <v>63</v>
      </c>
      <c r="C497">
        <v>126760</v>
      </c>
      <c r="D497" s="2">
        <v>547.36</v>
      </c>
      <c r="E497" s="1">
        <v>45615</v>
      </c>
      <c r="F497" t="s">
        <v>51</v>
      </c>
    </row>
    <row r="498" spans="1:6" x14ac:dyDescent="0.25">
      <c r="A498" t="str">
        <f>"05257"</f>
        <v>05257</v>
      </c>
      <c r="B498" t="s">
        <v>305</v>
      </c>
      <c r="C498">
        <v>126761</v>
      </c>
      <c r="D498" s="2">
        <v>325</v>
      </c>
      <c r="E498" s="1">
        <v>45615</v>
      </c>
      <c r="F498" t="s">
        <v>51</v>
      </c>
    </row>
    <row r="499" spans="1:6" x14ac:dyDescent="0.25">
      <c r="A499" t="str">
        <f>"03671"</f>
        <v>03671</v>
      </c>
      <c r="B499" t="s">
        <v>64</v>
      </c>
      <c r="C499">
        <v>126762</v>
      </c>
      <c r="D499" s="2">
        <v>350</v>
      </c>
      <c r="E499" s="1">
        <v>45615</v>
      </c>
      <c r="F499" t="s">
        <v>51</v>
      </c>
    </row>
    <row r="500" spans="1:6" x14ac:dyDescent="0.25">
      <c r="A500" t="str">
        <f>"01596"</f>
        <v>01596</v>
      </c>
      <c r="B500" t="s">
        <v>66</v>
      </c>
      <c r="C500">
        <v>126763</v>
      </c>
      <c r="D500" s="2">
        <v>425</v>
      </c>
      <c r="E500" s="1">
        <v>45615</v>
      </c>
      <c r="F500" t="s">
        <v>51</v>
      </c>
    </row>
    <row r="501" spans="1:6" x14ac:dyDescent="0.25">
      <c r="A501" t="str">
        <f>"1"</f>
        <v>1</v>
      </c>
      <c r="B501" t="s">
        <v>306</v>
      </c>
      <c r="C501">
        <v>126764</v>
      </c>
      <c r="D501" s="2">
        <v>327</v>
      </c>
      <c r="E501" s="1">
        <v>45615</v>
      </c>
      <c r="F501" t="s">
        <v>51</v>
      </c>
    </row>
    <row r="502" spans="1:6" x14ac:dyDescent="0.25">
      <c r="A502" t="str">
        <f>"02807"</f>
        <v>02807</v>
      </c>
      <c r="B502" t="s">
        <v>72</v>
      </c>
      <c r="C502">
        <v>126765</v>
      </c>
      <c r="D502" s="2">
        <v>79.5</v>
      </c>
      <c r="E502" s="1">
        <v>45615</v>
      </c>
      <c r="F502" t="s">
        <v>51</v>
      </c>
    </row>
    <row r="503" spans="1:6" x14ac:dyDescent="0.25">
      <c r="A503" t="str">
        <f>"05478"</f>
        <v>05478</v>
      </c>
      <c r="B503" t="s">
        <v>150</v>
      </c>
      <c r="C503">
        <v>126766</v>
      </c>
      <c r="D503" s="2">
        <v>892.5</v>
      </c>
      <c r="E503" s="1">
        <v>45615</v>
      </c>
      <c r="F503" t="s">
        <v>51</v>
      </c>
    </row>
    <row r="504" spans="1:6" x14ac:dyDescent="0.25">
      <c r="A504" t="str">
        <f>"01877"</f>
        <v>01877</v>
      </c>
      <c r="B504" t="s">
        <v>79</v>
      </c>
      <c r="C504">
        <v>126767</v>
      </c>
      <c r="D504" s="2">
        <v>64.239999999999995</v>
      </c>
      <c r="E504" s="1">
        <v>45615</v>
      </c>
      <c r="F504" t="s">
        <v>51</v>
      </c>
    </row>
    <row r="505" spans="1:6" x14ac:dyDescent="0.25">
      <c r="A505" t="str">
        <f>"04802"</f>
        <v>04802</v>
      </c>
      <c r="B505" t="s">
        <v>22</v>
      </c>
      <c r="C505">
        <v>126768</v>
      </c>
      <c r="D505" s="2">
        <v>128.6</v>
      </c>
      <c r="E505" s="1">
        <v>45615</v>
      </c>
      <c r="F505" t="s">
        <v>51</v>
      </c>
    </row>
    <row r="506" spans="1:6" x14ac:dyDescent="0.25">
      <c r="A506" t="str">
        <f>"05390"</f>
        <v>05390</v>
      </c>
      <c r="B506" t="s">
        <v>307</v>
      </c>
      <c r="C506">
        <v>126769</v>
      </c>
      <c r="D506" s="2">
        <v>540</v>
      </c>
      <c r="E506" s="1">
        <v>45615</v>
      </c>
      <c r="F506" t="s">
        <v>51</v>
      </c>
    </row>
    <row r="507" spans="1:6" x14ac:dyDescent="0.25">
      <c r="A507" t="str">
        <f>"05327"</f>
        <v>05327</v>
      </c>
      <c r="B507" t="s">
        <v>308</v>
      </c>
      <c r="C507">
        <v>126770</v>
      </c>
      <c r="D507" s="2">
        <v>460</v>
      </c>
      <c r="E507" s="1">
        <v>45615</v>
      </c>
      <c r="F507" t="s">
        <v>51</v>
      </c>
    </row>
    <row r="508" spans="1:6" x14ac:dyDescent="0.25">
      <c r="A508" t="str">
        <f>"02966"</f>
        <v>02966</v>
      </c>
      <c r="B508" t="s">
        <v>309</v>
      </c>
      <c r="C508">
        <v>126771</v>
      </c>
      <c r="D508" s="2">
        <v>524.07000000000005</v>
      </c>
      <c r="E508" s="1">
        <v>45615</v>
      </c>
      <c r="F508" t="s">
        <v>51</v>
      </c>
    </row>
    <row r="509" spans="1:6" x14ac:dyDescent="0.25">
      <c r="A509" t="str">
        <f>"01415"</f>
        <v>01415</v>
      </c>
      <c r="B509" t="s">
        <v>89</v>
      </c>
      <c r="C509">
        <v>126772</v>
      </c>
      <c r="D509" s="2">
        <v>1333.11</v>
      </c>
      <c r="E509" s="1">
        <v>45615</v>
      </c>
      <c r="F509" t="s">
        <v>51</v>
      </c>
    </row>
    <row r="510" spans="1:6" x14ac:dyDescent="0.25">
      <c r="A510" t="str">
        <f>"01575"</f>
        <v>01575</v>
      </c>
      <c r="B510" t="s">
        <v>310</v>
      </c>
      <c r="C510">
        <v>126773</v>
      </c>
      <c r="D510" s="2">
        <v>173</v>
      </c>
      <c r="E510" s="1">
        <v>45615</v>
      </c>
      <c r="F510" t="s">
        <v>51</v>
      </c>
    </row>
    <row r="511" spans="1:6" x14ac:dyDescent="0.25">
      <c r="A511" t="str">
        <f>"00565"</f>
        <v>00565</v>
      </c>
      <c r="B511" t="s">
        <v>92</v>
      </c>
      <c r="C511">
        <v>126774</v>
      </c>
      <c r="D511" s="2">
        <v>714.77</v>
      </c>
      <c r="E511" s="1">
        <v>45615</v>
      </c>
      <c r="F511" t="s">
        <v>51</v>
      </c>
    </row>
    <row r="512" spans="1:6" x14ac:dyDescent="0.25">
      <c r="A512" t="str">
        <f>"03089"</f>
        <v>03089</v>
      </c>
      <c r="B512" t="s">
        <v>188</v>
      </c>
      <c r="C512">
        <v>126776</v>
      </c>
      <c r="D512" s="2">
        <v>333.54</v>
      </c>
      <c r="E512" s="1">
        <v>45615</v>
      </c>
      <c r="F512" t="s">
        <v>15</v>
      </c>
    </row>
    <row r="513" spans="1:6" x14ac:dyDescent="0.25">
      <c r="A513" t="str">
        <f>"05014"</f>
        <v>05014</v>
      </c>
      <c r="B513" t="s">
        <v>95</v>
      </c>
      <c r="C513">
        <v>126777</v>
      </c>
      <c r="D513" s="2">
        <v>1152.45</v>
      </c>
      <c r="E513" s="1">
        <v>45615</v>
      </c>
      <c r="F513" t="s">
        <v>51</v>
      </c>
    </row>
    <row r="514" spans="1:6" x14ac:dyDescent="0.25">
      <c r="A514" t="str">
        <f>"05274"</f>
        <v>05274</v>
      </c>
      <c r="B514" t="s">
        <v>311</v>
      </c>
      <c r="C514">
        <v>126778</v>
      </c>
      <c r="D514" s="2">
        <v>501.49</v>
      </c>
      <c r="E514" s="1">
        <v>45615</v>
      </c>
      <c r="F514" t="s">
        <v>51</v>
      </c>
    </row>
    <row r="515" spans="1:6" x14ac:dyDescent="0.25">
      <c r="A515" t="str">
        <f>"02331"</f>
        <v>02331</v>
      </c>
      <c r="B515" t="s">
        <v>312</v>
      </c>
      <c r="C515">
        <v>126779</v>
      </c>
      <c r="D515" s="2">
        <v>152.76</v>
      </c>
      <c r="E515" s="1">
        <v>45615</v>
      </c>
      <c r="F515" t="s">
        <v>51</v>
      </c>
    </row>
    <row r="516" spans="1:6" x14ac:dyDescent="0.25">
      <c r="A516" t="str">
        <f>"03941"</f>
        <v>03941</v>
      </c>
      <c r="B516" t="s">
        <v>313</v>
      </c>
      <c r="C516">
        <v>126780</v>
      </c>
      <c r="D516" s="2">
        <v>400</v>
      </c>
      <c r="E516" s="1">
        <v>45615</v>
      </c>
      <c r="F516" t="s">
        <v>51</v>
      </c>
    </row>
    <row r="517" spans="1:6" x14ac:dyDescent="0.25">
      <c r="A517" t="str">
        <f>"03974"</f>
        <v>03974</v>
      </c>
      <c r="B517" t="s">
        <v>252</v>
      </c>
      <c r="C517">
        <v>126781</v>
      </c>
      <c r="D517" s="2">
        <v>1218.2</v>
      </c>
      <c r="E517" s="1">
        <v>45615</v>
      </c>
      <c r="F517" t="s">
        <v>51</v>
      </c>
    </row>
    <row r="518" spans="1:6" x14ac:dyDescent="0.25">
      <c r="A518" t="str">
        <f>"05559"</f>
        <v>05559</v>
      </c>
      <c r="B518" t="s">
        <v>100</v>
      </c>
      <c r="C518">
        <v>126782</v>
      </c>
      <c r="D518" s="2">
        <v>520</v>
      </c>
      <c r="E518" s="1">
        <v>45615</v>
      </c>
      <c r="F518" t="s">
        <v>51</v>
      </c>
    </row>
    <row r="519" spans="1:6" x14ac:dyDescent="0.25">
      <c r="A519" t="str">
        <f>"04620"</f>
        <v>04620</v>
      </c>
      <c r="B519" t="s">
        <v>314</v>
      </c>
      <c r="C519">
        <v>126783</v>
      </c>
      <c r="D519" s="2">
        <v>1500</v>
      </c>
      <c r="E519" s="1">
        <v>45615</v>
      </c>
      <c r="F519" t="s">
        <v>51</v>
      </c>
    </row>
    <row r="520" spans="1:6" x14ac:dyDescent="0.25">
      <c r="A520" t="str">
        <f>"02536"</f>
        <v>02536</v>
      </c>
      <c r="B520" t="s">
        <v>108</v>
      </c>
      <c r="C520">
        <v>126784</v>
      </c>
      <c r="D520" s="2">
        <v>90.69</v>
      </c>
      <c r="E520" s="1">
        <v>45615</v>
      </c>
      <c r="F520" t="s">
        <v>51</v>
      </c>
    </row>
    <row r="521" spans="1:6" x14ac:dyDescent="0.25">
      <c r="A521" t="str">
        <f>"05298"</f>
        <v>05298</v>
      </c>
      <c r="B521" t="s">
        <v>111</v>
      </c>
      <c r="C521">
        <v>126785</v>
      </c>
      <c r="D521" s="2">
        <v>5292.36</v>
      </c>
      <c r="E521" s="1">
        <v>45615</v>
      </c>
      <c r="F521" t="s">
        <v>51</v>
      </c>
    </row>
    <row r="522" spans="1:6" x14ac:dyDescent="0.25">
      <c r="A522" t="str">
        <f>"04262"</f>
        <v>04262</v>
      </c>
      <c r="B522" t="s">
        <v>156</v>
      </c>
      <c r="C522">
        <v>126786</v>
      </c>
      <c r="D522" s="2">
        <v>1340</v>
      </c>
      <c r="E522" s="1">
        <v>45615</v>
      </c>
      <c r="F522" t="s">
        <v>51</v>
      </c>
    </row>
    <row r="523" spans="1:6" x14ac:dyDescent="0.25">
      <c r="A523" t="str">
        <f>"1"</f>
        <v>1</v>
      </c>
      <c r="B523" t="s">
        <v>315</v>
      </c>
      <c r="C523">
        <v>126787</v>
      </c>
      <c r="D523" s="2">
        <v>58.14</v>
      </c>
      <c r="E523" s="1">
        <v>45615</v>
      </c>
      <c r="F523" t="s">
        <v>51</v>
      </c>
    </row>
    <row r="524" spans="1:6" x14ac:dyDescent="0.25">
      <c r="A524" t="str">
        <f>"04245"</f>
        <v>04245</v>
      </c>
      <c r="B524" t="s">
        <v>316</v>
      </c>
      <c r="C524">
        <v>126788</v>
      </c>
      <c r="D524" s="2">
        <v>1800</v>
      </c>
      <c r="E524" s="1">
        <v>45615</v>
      </c>
      <c r="F524" t="s">
        <v>51</v>
      </c>
    </row>
    <row r="525" spans="1:6" x14ac:dyDescent="0.25">
      <c r="A525" t="str">
        <f>"05566"</f>
        <v>05566</v>
      </c>
      <c r="B525" t="s">
        <v>317</v>
      </c>
      <c r="C525">
        <v>126789</v>
      </c>
      <c r="D525" s="2">
        <v>82265.91</v>
      </c>
      <c r="E525" s="1">
        <v>45615</v>
      </c>
      <c r="F525" t="s">
        <v>51</v>
      </c>
    </row>
    <row r="526" spans="1:6" x14ac:dyDescent="0.25">
      <c r="A526" t="str">
        <f>"03483"</f>
        <v>03483</v>
      </c>
      <c r="B526" t="s">
        <v>318</v>
      </c>
      <c r="C526">
        <v>126790</v>
      </c>
      <c r="D526" s="2">
        <v>543</v>
      </c>
      <c r="E526" s="1">
        <v>45615</v>
      </c>
      <c r="F526" t="s">
        <v>51</v>
      </c>
    </row>
    <row r="527" spans="1:6" x14ac:dyDescent="0.25">
      <c r="A527" t="str">
        <f>"00936"</f>
        <v>00936</v>
      </c>
      <c r="B527" t="s">
        <v>124</v>
      </c>
      <c r="C527">
        <v>126791</v>
      </c>
      <c r="D527" s="2">
        <v>89.88</v>
      </c>
      <c r="E527" s="1">
        <v>45615</v>
      </c>
      <c r="F527" t="s">
        <v>51</v>
      </c>
    </row>
    <row r="528" spans="1:6" x14ac:dyDescent="0.25">
      <c r="A528" t="str">
        <f>"03616"</f>
        <v>03616</v>
      </c>
      <c r="B528" t="s">
        <v>319</v>
      </c>
      <c r="C528">
        <v>126792</v>
      </c>
      <c r="D528" s="2">
        <v>0.99</v>
      </c>
      <c r="E528" s="1">
        <v>45615</v>
      </c>
      <c r="F528" t="s">
        <v>51</v>
      </c>
    </row>
    <row r="529" spans="1:6" x14ac:dyDescent="0.25">
      <c r="A529" t="str">
        <f>"01884"</f>
        <v>01884</v>
      </c>
      <c r="B529" t="s">
        <v>320</v>
      </c>
      <c r="C529">
        <v>126793</v>
      </c>
      <c r="D529" s="2">
        <v>198</v>
      </c>
      <c r="E529" s="1">
        <v>45615</v>
      </c>
      <c r="F529" t="s">
        <v>51</v>
      </c>
    </row>
    <row r="530" spans="1:6" x14ac:dyDescent="0.25">
      <c r="A530" t="str">
        <f>"02511"</f>
        <v>02511</v>
      </c>
      <c r="B530" t="s">
        <v>229</v>
      </c>
      <c r="C530">
        <v>126794</v>
      </c>
      <c r="D530" s="2">
        <v>154.76</v>
      </c>
      <c r="E530" s="1">
        <v>45615</v>
      </c>
      <c r="F530" t="s">
        <v>51</v>
      </c>
    </row>
    <row r="531" spans="1:6" x14ac:dyDescent="0.25">
      <c r="A531" t="str">
        <f>"05325"</f>
        <v>05325</v>
      </c>
      <c r="B531" t="s">
        <v>129</v>
      </c>
      <c r="C531">
        <v>126795</v>
      </c>
      <c r="D531" s="2">
        <v>129.94999999999999</v>
      </c>
      <c r="E531" s="1">
        <v>45615</v>
      </c>
      <c r="F531" t="s">
        <v>15</v>
      </c>
    </row>
    <row r="532" spans="1:6" x14ac:dyDescent="0.25">
      <c r="A532" t="str">
        <f>"03129"</f>
        <v>03129</v>
      </c>
      <c r="B532" t="s">
        <v>131</v>
      </c>
      <c r="C532">
        <v>126796</v>
      </c>
      <c r="D532" s="2">
        <v>910.63</v>
      </c>
      <c r="E532" s="1">
        <v>45615</v>
      </c>
      <c r="F532" t="s">
        <v>15</v>
      </c>
    </row>
    <row r="533" spans="1:6" x14ac:dyDescent="0.25">
      <c r="A533" t="str">
        <f>"00062"</f>
        <v>00062</v>
      </c>
      <c r="B533" t="s">
        <v>321</v>
      </c>
      <c r="C533">
        <v>126797</v>
      </c>
      <c r="D533" s="2">
        <v>453.6</v>
      </c>
      <c r="E533" s="1">
        <v>45615</v>
      </c>
      <c r="F533" t="s">
        <v>51</v>
      </c>
    </row>
    <row r="534" spans="1:6" x14ac:dyDescent="0.25">
      <c r="A534" t="str">
        <f>"05530"</f>
        <v>05530</v>
      </c>
      <c r="B534" t="s">
        <v>322</v>
      </c>
      <c r="C534">
        <v>126798</v>
      </c>
      <c r="D534" s="2">
        <v>135</v>
      </c>
      <c r="E534" s="1">
        <v>45615</v>
      </c>
      <c r="F534" t="s">
        <v>51</v>
      </c>
    </row>
    <row r="535" spans="1:6" x14ac:dyDescent="0.25">
      <c r="A535" t="str">
        <f>"03426"</f>
        <v>03426</v>
      </c>
      <c r="B535" t="s">
        <v>323</v>
      </c>
      <c r="C535">
        <v>126799</v>
      </c>
      <c r="D535" s="2">
        <v>595.1</v>
      </c>
      <c r="E535" s="1">
        <v>45615</v>
      </c>
      <c r="F535" t="s">
        <v>51</v>
      </c>
    </row>
    <row r="536" spans="1:6" x14ac:dyDescent="0.25">
      <c r="A536" t="str">
        <f>"44071"</f>
        <v>44071</v>
      </c>
      <c r="B536" t="s">
        <v>233</v>
      </c>
      <c r="C536">
        <v>126800</v>
      </c>
      <c r="D536" s="2">
        <v>37.99</v>
      </c>
      <c r="E536" s="1">
        <v>45615</v>
      </c>
      <c r="F536" t="s">
        <v>51</v>
      </c>
    </row>
    <row r="537" spans="1:6" x14ac:dyDescent="0.25">
      <c r="A537" t="str">
        <f>"05048"</f>
        <v>05048</v>
      </c>
      <c r="B537" t="s">
        <v>138</v>
      </c>
      <c r="C537">
        <v>126801</v>
      </c>
      <c r="D537" s="2">
        <v>375</v>
      </c>
      <c r="E537" s="1">
        <v>45615</v>
      </c>
      <c r="F537" t="s">
        <v>51</v>
      </c>
    </row>
    <row r="538" spans="1:6" x14ac:dyDescent="0.25">
      <c r="A538" t="str">
        <f>"03868"</f>
        <v>03868</v>
      </c>
      <c r="B538" t="s">
        <v>324</v>
      </c>
      <c r="C538">
        <v>126802</v>
      </c>
      <c r="D538" s="2">
        <v>887.91</v>
      </c>
      <c r="E538" s="1">
        <v>45615</v>
      </c>
      <c r="F538" t="s">
        <v>51</v>
      </c>
    </row>
    <row r="539" spans="1:6" x14ac:dyDescent="0.25">
      <c r="A539" t="str">
        <f>"04762"</f>
        <v>04762</v>
      </c>
      <c r="B539" t="s">
        <v>25</v>
      </c>
      <c r="C539">
        <v>1942</v>
      </c>
      <c r="D539" s="2">
        <v>147926.66</v>
      </c>
      <c r="E539" s="1">
        <v>45616</v>
      </c>
      <c r="F539" t="s">
        <v>10</v>
      </c>
    </row>
    <row r="540" spans="1:6" x14ac:dyDescent="0.25">
      <c r="A540" t="str">
        <f>"04644"</f>
        <v>04644</v>
      </c>
      <c r="B540" t="s">
        <v>59</v>
      </c>
      <c r="C540">
        <v>126803</v>
      </c>
      <c r="D540" s="2">
        <v>207484.75</v>
      </c>
      <c r="E540" s="1">
        <v>45617</v>
      </c>
      <c r="F540" t="s">
        <v>51</v>
      </c>
    </row>
    <row r="541" spans="1:6" x14ac:dyDescent="0.25">
      <c r="A541" t="str">
        <f>"05198"</f>
        <v>05198</v>
      </c>
      <c r="B541" t="s">
        <v>204</v>
      </c>
      <c r="C541">
        <v>126804</v>
      </c>
      <c r="D541" s="2">
        <v>3850</v>
      </c>
      <c r="E541" s="1">
        <v>45617</v>
      </c>
      <c r="F541" t="s">
        <v>51</v>
      </c>
    </row>
    <row r="542" spans="1:6" x14ac:dyDescent="0.25">
      <c r="A542" t="str">
        <f>"03818"</f>
        <v>03818</v>
      </c>
      <c r="B542" t="s">
        <v>19</v>
      </c>
      <c r="C542">
        <v>1934</v>
      </c>
      <c r="D542" s="2">
        <v>739.56</v>
      </c>
      <c r="E542" s="1">
        <v>45625</v>
      </c>
      <c r="F542" t="s">
        <v>10</v>
      </c>
    </row>
    <row r="543" spans="1:6" x14ac:dyDescent="0.25">
      <c r="A543" t="str">
        <f>"05331"</f>
        <v>05331</v>
      </c>
      <c r="B543" t="s">
        <v>23</v>
      </c>
      <c r="C543">
        <v>1935</v>
      </c>
      <c r="D543" s="2">
        <v>553.85</v>
      </c>
      <c r="E543" s="1">
        <v>45625</v>
      </c>
      <c r="F543" t="s">
        <v>10</v>
      </c>
    </row>
    <row r="544" spans="1:6" x14ac:dyDescent="0.25">
      <c r="A544" t="str">
        <f>"00555"</f>
        <v>00555</v>
      </c>
      <c r="B544" t="s">
        <v>16</v>
      </c>
      <c r="C544">
        <v>1936</v>
      </c>
      <c r="D544" s="2">
        <v>16465</v>
      </c>
      <c r="E544" s="1">
        <v>45625</v>
      </c>
      <c r="F544" t="s">
        <v>10</v>
      </c>
    </row>
    <row r="545" spans="1:6" x14ac:dyDescent="0.25">
      <c r="A545" t="str">
        <f>"04267"</f>
        <v>04267</v>
      </c>
      <c r="B545" t="s">
        <v>20</v>
      </c>
      <c r="C545">
        <v>1937</v>
      </c>
      <c r="D545" s="2">
        <v>335.8</v>
      </c>
      <c r="E545" s="1">
        <v>45625</v>
      </c>
      <c r="F545" t="s">
        <v>10</v>
      </c>
    </row>
    <row r="546" spans="1:6" x14ac:dyDescent="0.25">
      <c r="A546" t="str">
        <f>"04330"</f>
        <v>04330</v>
      </c>
      <c r="B546" t="s">
        <v>21</v>
      </c>
      <c r="C546">
        <v>1938</v>
      </c>
      <c r="D546" s="2">
        <v>138.46</v>
      </c>
      <c r="E546" s="1">
        <v>45625</v>
      </c>
      <c r="F546" t="s">
        <v>10</v>
      </c>
    </row>
    <row r="547" spans="1:6" x14ac:dyDescent="0.25">
      <c r="A547" t="str">
        <f>"04987"</f>
        <v>04987</v>
      </c>
      <c r="B547" t="s">
        <v>21</v>
      </c>
      <c r="C547">
        <v>1939</v>
      </c>
      <c r="D547" s="2">
        <v>670.66</v>
      </c>
      <c r="E547" s="1">
        <v>45625</v>
      </c>
      <c r="F547" t="s">
        <v>10</v>
      </c>
    </row>
    <row r="548" spans="1:6" x14ac:dyDescent="0.25">
      <c r="A548" t="str">
        <f>"01532"</f>
        <v>01532</v>
      </c>
      <c r="B548" t="s">
        <v>17</v>
      </c>
      <c r="C548">
        <v>1940</v>
      </c>
      <c r="D548" s="2">
        <v>161514.44</v>
      </c>
      <c r="E548" s="1">
        <v>45625</v>
      </c>
      <c r="F548" t="s">
        <v>10</v>
      </c>
    </row>
    <row r="549" spans="1:6" x14ac:dyDescent="0.25">
      <c r="A549" t="str">
        <f>"05001"</f>
        <v>05001</v>
      </c>
      <c r="B549" t="s">
        <v>27</v>
      </c>
      <c r="C549">
        <v>1948</v>
      </c>
      <c r="D549" s="2">
        <v>1824.14</v>
      </c>
      <c r="E549" s="1">
        <v>45628</v>
      </c>
      <c r="F549" t="s">
        <v>10</v>
      </c>
    </row>
    <row r="550" spans="1:6" x14ac:dyDescent="0.25">
      <c r="A550" t="str">
        <f>"05503"</f>
        <v>05503</v>
      </c>
      <c r="B550" t="s">
        <v>28</v>
      </c>
      <c r="C550">
        <v>1949</v>
      </c>
      <c r="D550" s="2">
        <v>5</v>
      </c>
      <c r="E550" s="1">
        <v>45628</v>
      </c>
      <c r="F550" t="s">
        <v>10</v>
      </c>
    </row>
    <row r="551" spans="1:6" x14ac:dyDescent="0.25">
      <c r="A551" t="str">
        <f>"04615"</f>
        <v>04615</v>
      </c>
      <c r="B551" t="s">
        <v>24</v>
      </c>
      <c r="C551">
        <v>1945</v>
      </c>
      <c r="D551" s="2">
        <v>85.7</v>
      </c>
      <c r="E551" s="1">
        <v>45629</v>
      </c>
      <c r="F551" t="s">
        <v>10</v>
      </c>
    </row>
    <row r="552" spans="1:6" x14ac:dyDescent="0.25">
      <c r="A552" t="str">
        <f>"03162"</f>
        <v>03162</v>
      </c>
      <c r="B552" t="s">
        <v>9</v>
      </c>
      <c r="C552">
        <v>1961</v>
      </c>
      <c r="D552" s="2">
        <v>27286.57</v>
      </c>
      <c r="E552" s="1">
        <v>45629</v>
      </c>
      <c r="F552" t="s">
        <v>10</v>
      </c>
    </row>
    <row r="553" spans="1:6" x14ac:dyDescent="0.25">
      <c r="A553" t="str">
        <f>"05509"</f>
        <v>05509</v>
      </c>
      <c r="B553" t="s">
        <v>30</v>
      </c>
      <c r="C553">
        <v>1946</v>
      </c>
      <c r="D553" s="2">
        <v>6064.29</v>
      </c>
      <c r="E553" s="1">
        <v>45630</v>
      </c>
      <c r="F553" t="s">
        <v>10</v>
      </c>
    </row>
    <row r="554" spans="1:6" x14ac:dyDescent="0.25">
      <c r="A554" t="str">
        <f>"04614"</f>
        <v>04614</v>
      </c>
      <c r="B554" t="s">
        <v>29</v>
      </c>
      <c r="C554">
        <v>1944</v>
      </c>
      <c r="D554" s="2">
        <v>2561.77</v>
      </c>
      <c r="E554" s="1">
        <v>45631</v>
      </c>
      <c r="F554" t="s">
        <v>10</v>
      </c>
    </row>
    <row r="555" spans="1:6" x14ac:dyDescent="0.25">
      <c r="A555" t="str">
        <f>"1"</f>
        <v>1</v>
      </c>
      <c r="B555" t="s">
        <v>40</v>
      </c>
      <c r="C555">
        <v>125345</v>
      </c>
      <c r="D555" s="2">
        <v>17.329999999999998</v>
      </c>
      <c r="E555" s="1">
        <v>45631</v>
      </c>
      <c r="F555" t="s">
        <v>15</v>
      </c>
    </row>
    <row r="556" spans="1:6" x14ac:dyDescent="0.25">
      <c r="A556" t="str">
        <f>"02004"</f>
        <v>02004</v>
      </c>
      <c r="B556" t="s">
        <v>303</v>
      </c>
      <c r="C556">
        <v>126753</v>
      </c>
      <c r="D556" s="2">
        <v>91.52</v>
      </c>
      <c r="E556" s="1">
        <v>45631</v>
      </c>
      <c r="F556" t="s">
        <v>15</v>
      </c>
    </row>
    <row r="557" spans="1:6" x14ac:dyDescent="0.25">
      <c r="A557" t="str">
        <f>"03089"</f>
        <v>03089</v>
      </c>
      <c r="B557" t="s">
        <v>188</v>
      </c>
      <c r="C557">
        <v>126776</v>
      </c>
      <c r="D557" s="2">
        <v>333.54</v>
      </c>
      <c r="E557" s="1">
        <v>45631</v>
      </c>
      <c r="F557" t="s">
        <v>15</v>
      </c>
    </row>
    <row r="558" spans="1:6" x14ac:dyDescent="0.25">
      <c r="A558" t="str">
        <f>"05325"</f>
        <v>05325</v>
      </c>
      <c r="B558" t="s">
        <v>129</v>
      </c>
      <c r="C558">
        <v>126795</v>
      </c>
      <c r="D558" s="2">
        <v>129.94999999999999</v>
      </c>
      <c r="E558" s="1">
        <v>45631</v>
      </c>
      <c r="F558" t="s">
        <v>15</v>
      </c>
    </row>
    <row r="559" spans="1:6" x14ac:dyDescent="0.25">
      <c r="A559" t="str">
        <f>"03129"</f>
        <v>03129</v>
      </c>
      <c r="B559" t="s">
        <v>131</v>
      </c>
      <c r="C559">
        <v>126796</v>
      </c>
      <c r="D559" s="2">
        <v>910.63</v>
      </c>
      <c r="E559" s="1">
        <v>45631</v>
      </c>
      <c r="F559" t="s">
        <v>15</v>
      </c>
    </row>
    <row r="560" spans="1:6" x14ac:dyDescent="0.25">
      <c r="A560" t="str">
        <f>"05398"</f>
        <v>05398</v>
      </c>
      <c r="B560" t="s">
        <v>142</v>
      </c>
      <c r="C560">
        <v>126806</v>
      </c>
      <c r="D560" s="2">
        <v>2195</v>
      </c>
      <c r="E560" s="1">
        <v>45631</v>
      </c>
      <c r="F560" t="s">
        <v>51</v>
      </c>
    </row>
    <row r="561" spans="1:6" x14ac:dyDescent="0.25">
      <c r="A561" t="str">
        <f>"02004"</f>
        <v>02004</v>
      </c>
      <c r="B561" t="s">
        <v>303</v>
      </c>
      <c r="C561">
        <v>126808</v>
      </c>
      <c r="D561" s="2">
        <v>91.52</v>
      </c>
      <c r="E561" s="1">
        <v>45631</v>
      </c>
      <c r="F561" t="s">
        <v>51</v>
      </c>
    </row>
    <row r="562" spans="1:6" x14ac:dyDescent="0.25">
      <c r="A562" t="str">
        <f>"04096"</f>
        <v>04096</v>
      </c>
      <c r="B562" t="s">
        <v>45</v>
      </c>
      <c r="C562">
        <v>126809</v>
      </c>
      <c r="D562" s="2">
        <v>218.34</v>
      </c>
      <c r="E562" s="1">
        <v>45631</v>
      </c>
      <c r="F562" t="s">
        <v>51</v>
      </c>
    </row>
    <row r="563" spans="1:6" x14ac:dyDescent="0.25">
      <c r="A563" t="str">
        <f>"04463"</f>
        <v>04463</v>
      </c>
      <c r="B563" t="s">
        <v>45</v>
      </c>
      <c r="C563">
        <v>126810</v>
      </c>
      <c r="D563" s="2">
        <v>63.23</v>
      </c>
      <c r="E563" s="1">
        <v>45631</v>
      </c>
      <c r="F563" t="s">
        <v>51</v>
      </c>
    </row>
    <row r="564" spans="1:6" x14ac:dyDescent="0.25">
      <c r="A564" t="str">
        <f>"04719"</f>
        <v>04719</v>
      </c>
      <c r="B564" t="s">
        <v>45</v>
      </c>
      <c r="C564">
        <v>126811</v>
      </c>
      <c r="D564" s="2">
        <v>294.08</v>
      </c>
      <c r="E564" s="1">
        <v>45631</v>
      </c>
      <c r="F564" t="s">
        <v>51</v>
      </c>
    </row>
    <row r="565" spans="1:6" x14ac:dyDescent="0.25">
      <c r="A565" t="str">
        <f>"05071"</f>
        <v>05071</v>
      </c>
      <c r="B565" t="s">
        <v>45</v>
      </c>
      <c r="C565">
        <v>126812</v>
      </c>
      <c r="D565" s="2">
        <v>3790.13</v>
      </c>
      <c r="E565" s="1">
        <v>45631</v>
      </c>
      <c r="F565" t="s">
        <v>51</v>
      </c>
    </row>
    <row r="566" spans="1:6" x14ac:dyDescent="0.25">
      <c r="A566" t="str">
        <f>"24636"</f>
        <v>24636</v>
      </c>
      <c r="B566" t="s">
        <v>45</v>
      </c>
      <c r="C566">
        <v>126813</v>
      </c>
      <c r="D566" s="2">
        <v>111.36</v>
      </c>
      <c r="E566" s="1">
        <v>45631</v>
      </c>
      <c r="F566" t="s">
        <v>51</v>
      </c>
    </row>
    <row r="567" spans="1:6" x14ac:dyDescent="0.25">
      <c r="A567" t="str">
        <f>"90682"</f>
        <v>90682</v>
      </c>
      <c r="B567" t="s">
        <v>57</v>
      </c>
      <c r="C567">
        <v>126814</v>
      </c>
      <c r="D567" s="2">
        <v>2060.61</v>
      </c>
      <c r="E567" s="1">
        <v>45631</v>
      </c>
      <c r="F567" t="s">
        <v>51</v>
      </c>
    </row>
    <row r="568" spans="1:6" x14ac:dyDescent="0.25">
      <c r="A568" t="str">
        <f>"00654"</f>
        <v>00654</v>
      </c>
      <c r="B568" t="s">
        <v>58</v>
      </c>
      <c r="C568">
        <v>126815</v>
      </c>
      <c r="D568" s="2">
        <v>4448.6499999999996</v>
      </c>
      <c r="E568" s="1">
        <v>45631</v>
      </c>
      <c r="F568" t="s">
        <v>51</v>
      </c>
    </row>
    <row r="569" spans="1:6" x14ac:dyDescent="0.25">
      <c r="A569" t="str">
        <f>"01525"</f>
        <v>01525</v>
      </c>
      <c r="B569" t="s">
        <v>60</v>
      </c>
      <c r="C569">
        <v>126816</v>
      </c>
      <c r="D569" s="2">
        <v>76.7</v>
      </c>
      <c r="E569" s="1">
        <v>45631</v>
      </c>
      <c r="F569" t="s">
        <v>51</v>
      </c>
    </row>
    <row r="570" spans="1:6" x14ac:dyDescent="0.25">
      <c r="A570" t="str">
        <f>"05212"</f>
        <v>05212</v>
      </c>
      <c r="B570" t="s">
        <v>325</v>
      </c>
      <c r="C570">
        <v>126817</v>
      </c>
      <c r="D570" s="2">
        <v>492.08</v>
      </c>
      <c r="E570" s="1">
        <v>45631</v>
      </c>
      <c r="F570" t="s">
        <v>51</v>
      </c>
    </row>
    <row r="571" spans="1:6" x14ac:dyDescent="0.25">
      <c r="A571" t="str">
        <f>"05166"</f>
        <v>05166</v>
      </c>
      <c r="B571" t="s">
        <v>62</v>
      </c>
      <c r="C571">
        <v>126818</v>
      </c>
      <c r="D571" s="2">
        <v>952.18</v>
      </c>
      <c r="E571" s="1">
        <v>45631</v>
      </c>
      <c r="F571" t="s">
        <v>51</v>
      </c>
    </row>
    <row r="572" spans="1:6" x14ac:dyDescent="0.25">
      <c r="A572" t="str">
        <f>"04388"</f>
        <v>04388</v>
      </c>
      <c r="B572" t="s">
        <v>63</v>
      </c>
      <c r="C572">
        <v>126819</v>
      </c>
      <c r="D572" s="2">
        <v>878.49</v>
      </c>
      <c r="E572" s="1">
        <v>45631</v>
      </c>
      <c r="F572" t="s">
        <v>51</v>
      </c>
    </row>
    <row r="573" spans="1:6" x14ac:dyDescent="0.25">
      <c r="A573" t="str">
        <f>"01359"</f>
        <v>01359</v>
      </c>
      <c r="B573" t="s">
        <v>326</v>
      </c>
      <c r="C573">
        <v>126820</v>
      </c>
      <c r="D573" s="2">
        <v>573.98</v>
      </c>
      <c r="E573" s="1">
        <v>45631</v>
      </c>
      <c r="F573" t="s">
        <v>51</v>
      </c>
    </row>
    <row r="574" spans="1:6" x14ac:dyDescent="0.25">
      <c r="A574" t="str">
        <f>"03671"</f>
        <v>03671</v>
      </c>
      <c r="B574" t="s">
        <v>64</v>
      </c>
      <c r="C574">
        <v>126821</v>
      </c>
      <c r="D574" s="2">
        <v>2801</v>
      </c>
      <c r="E574" s="1">
        <v>45631</v>
      </c>
      <c r="F574" t="s">
        <v>51</v>
      </c>
    </row>
    <row r="575" spans="1:6" x14ac:dyDescent="0.25">
      <c r="A575" t="str">
        <f>"01596"</f>
        <v>01596</v>
      </c>
      <c r="B575" t="s">
        <v>66</v>
      </c>
      <c r="C575">
        <v>126822</v>
      </c>
      <c r="D575" s="2">
        <v>778</v>
      </c>
      <c r="E575" s="1">
        <v>45631</v>
      </c>
      <c r="F575" t="s">
        <v>51</v>
      </c>
    </row>
    <row r="576" spans="1:6" x14ac:dyDescent="0.25">
      <c r="A576" t="str">
        <f>"00160"</f>
        <v>00160</v>
      </c>
      <c r="B576" t="s">
        <v>67</v>
      </c>
      <c r="C576">
        <v>126823</v>
      </c>
      <c r="D576" s="2">
        <v>66.989999999999995</v>
      </c>
      <c r="E576" s="1">
        <v>45631</v>
      </c>
      <c r="F576" t="s">
        <v>51</v>
      </c>
    </row>
    <row r="577" spans="1:6" x14ac:dyDescent="0.25">
      <c r="A577" t="str">
        <f>"05129"</f>
        <v>05129</v>
      </c>
      <c r="B577" t="s">
        <v>68</v>
      </c>
      <c r="C577">
        <v>126824</v>
      </c>
      <c r="D577" s="2">
        <v>116.72</v>
      </c>
      <c r="E577" s="1">
        <v>45631</v>
      </c>
      <c r="F577" t="s">
        <v>51</v>
      </c>
    </row>
    <row r="578" spans="1:6" x14ac:dyDescent="0.25">
      <c r="A578" t="str">
        <f>"00340"</f>
        <v>00340</v>
      </c>
      <c r="B578" t="s">
        <v>69</v>
      </c>
      <c r="C578">
        <v>126825</v>
      </c>
      <c r="D578" s="2">
        <v>103987.62</v>
      </c>
      <c r="E578" s="1">
        <v>45631</v>
      </c>
      <c r="F578" t="s">
        <v>51</v>
      </c>
    </row>
    <row r="579" spans="1:6" x14ac:dyDescent="0.25">
      <c r="A579" t="str">
        <f>"02030"</f>
        <v>02030</v>
      </c>
      <c r="B579" t="s">
        <v>267</v>
      </c>
      <c r="C579">
        <v>126826</v>
      </c>
      <c r="D579" s="2">
        <v>79620.81</v>
      </c>
      <c r="E579" s="1">
        <v>45631</v>
      </c>
      <c r="F579" t="s">
        <v>51</v>
      </c>
    </row>
    <row r="580" spans="1:6" x14ac:dyDescent="0.25">
      <c r="A580" t="str">
        <f>"04988"</f>
        <v>04988</v>
      </c>
      <c r="B580" t="s">
        <v>327</v>
      </c>
      <c r="C580">
        <v>126827</v>
      </c>
      <c r="D580" s="2">
        <v>592.45000000000005</v>
      </c>
      <c r="E580" s="1">
        <v>45631</v>
      </c>
      <c r="F580" t="s">
        <v>51</v>
      </c>
    </row>
    <row r="581" spans="1:6" x14ac:dyDescent="0.25">
      <c r="A581" t="str">
        <f>"04549"</f>
        <v>04549</v>
      </c>
      <c r="B581" t="s">
        <v>243</v>
      </c>
      <c r="C581">
        <v>126828</v>
      </c>
      <c r="D581" s="2">
        <v>7580.05</v>
      </c>
      <c r="E581" s="1">
        <v>45631</v>
      </c>
      <c r="F581" t="s">
        <v>51</v>
      </c>
    </row>
    <row r="582" spans="1:6" x14ac:dyDescent="0.25">
      <c r="A582" t="str">
        <f>"05478"</f>
        <v>05478</v>
      </c>
      <c r="B582" t="s">
        <v>150</v>
      </c>
      <c r="C582">
        <v>126829</v>
      </c>
      <c r="D582" s="2">
        <v>498.75</v>
      </c>
      <c r="E582" s="1">
        <v>45631</v>
      </c>
      <c r="F582" t="s">
        <v>51</v>
      </c>
    </row>
    <row r="583" spans="1:6" x14ac:dyDescent="0.25">
      <c r="A583" t="str">
        <f>"00364"</f>
        <v>00364</v>
      </c>
      <c r="B583" t="s">
        <v>77</v>
      </c>
      <c r="C583">
        <v>126830</v>
      </c>
      <c r="D583" s="2">
        <v>515.1</v>
      </c>
      <c r="E583" s="1">
        <v>45631</v>
      </c>
      <c r="F583" t="s">
        <v>51</v>
      </c>
    </row>
    <row r="584" spans="1:6" x14ac:dyDescent="0.25">
      <c r="A584" t="str">
        <f>"03010"</f>
        <v>03010</v>
      </c>
      <c r="B584" t="s">
        <v>219</v>
      </c>
      <c r="C584">
        <v>126831</v>
      </c>
      <c r="D584" s="2">
        <v>327</v>
      </c>
      <c r="E584" s="1">
        <v>45631</v>
      </c>
      <c r="F584" t="s">
        <v>51</v>
      </c>
    </row>
    <row r="585" spans="1:6" x14ac:dyDescent="0.25">
      <c r="A585" t="str">
        <f>"04178"</f>
        <v>04178</v>
      </c>
      <c r="B585" t="s">
        <v>328</v>
      </c>
      <c r="C585">
        <v>126832</v>
      </c>
      <c r="D585" s="2">
        <v>180</v>
      </c>
      <c r="E585" s="1">
        <v>45631</v>
      </c>
      <c r="F585" t="s">
        <v>51</v>
      </c>
    </row>
    <row r="586" spans="1:6" x14ac:dyDescent="0.25">
      <c r="A586" t="str">
        <f>"02405"</f>
        <v>02405</v>
      </c>
      <c r="B586" t="s">
        <v>78</v>
      </c>
      <c r="C586">
        <v>126833</v>
      </c>
      <c r="D586" s="2">
        <v>3286.78</v>
      </c>
      <c r="E586" s="1">
        <v>45631</v>
      </c>
      <c r="F586" t="s">
        <v>51</v>
      </c>
    </row>
    <row r="587" spans="1:6" x14ac:dyDescent="0.25">
      <c r="A587" t="str">
        <f>"04994"</f>
        <v>04994</v>
      </c>
      <c r="B587" t="s">
        <v>222</v>
      </c>
      <c r="C587">
        <v>126834</v>
      </c>
      <c r="D587" s="2">
        <v>69.599999999999994</v>
      </c>
      <c r="E587" s="1">
        <v>45631</v>
      </c>
      <c r="F587" t="s">
        <v>51</v>
      </c>
    </row>
    <row r="588" spans="1:6" x14ac:dyDescent="0.25">
      <c r="A588" t="str">
        <f>"03262"</f>
        <v>03262</v>
      </c>
      <c r="B588" t="s">
        <v>82</v>
      </c>
      <c r="C588">
        <v>126835</v>
      </c>
      <c r="D588" s="2">
        <v>255</v>
      </c>
      <c r="E588" s="1">
        <v>45631</v>
      </c>
      <c r="F588" t="s">
        <v>51</v>
      </c>
    </row>
    <row r="589" spans="1:6" x14ac:dyDescent="0.25">
      <c r="A589" t="str">
        <f>"04895"</f>
        <v>04895</v>
      </c>
      <c r="B589" t="s">
        <v>83</v>
      </c>
      <c r="C589">
        <v>126836</v>
      </c>
      <c r="D589" s="2">
        <v>1857.9</v>
      </c>
      <c r="E589" s="1">
        <v>45631</v>
      </c>
      <c r="F589" t="s">
        <v>51</v>
      </c>
    </row>
    <row r="590" spans="1:6" x14ac:dyDescent="0.25">
      <c r="A590" t="str">
        <f>"00501"</f>
        <v>00501</v>
      </c>
      <c r="B590" t="s">
        <v>87</v>
      </c>
      <c r="C590">
        <v>126837</v>
      </c>
      <c r="D590" s="2">
        <v>522.79999999999995</v>
      </c>
      <c r="E590" s="1">
        <v>45631</v>
      </c>
      <c r="F590" t="s">
        <v>51</v>
      </c>
    </row>
    <row r="591" spans="1:6" x14ac:dyDescent="0.25">
      <c r="A591" t="str">
        <f>"01415"</f>
        <v>01415</v>
      </c>
      <c r="B591" t="s">
        <v>89</v>
      </c>
      <c r="C591">
        <v>126838</v>
      </c>
      <c r="D591" s="2">
        <v>11.48</v>
      </c>
      <c r="E591" s="1">
        <v>45631</v>
      </c>
      <c r="F591" t="s">
        <v>51</v>
      </c>
    </row>
    <row r="592" spans="1:6" x14ac:dyDescent="0.25">
      <c r="A592" t="str">
        <f>"00565"</f>
        <v>00565</v>
      </c>
      <c r="B592" t="s">
        <v>92</v>
      </c>
      <c r="C592">
        <v>126839</v>
      </c>
      <c r="D592" s="2">
        <v>302.58999999999997</v>
      </c>
      <c r="E592" s="1">
        <v>45631</v>
      </c>
      <c r="F592" t="s">
        <v>51</v>
      </c>
    </row>
    <row r="593" spans="1:6" x14ac:dyDescent="0.25">
      <c r="A593" t="str">
        <f>"03089"</f>
        <v>03089</v>
      </c>
      <c r="B593" t="s">
        <v>188</v>
      </c>
      <c r="C593">
        <v>126841</v>
      </c>
      <c r="D593" s="2">
        <v>363.54</v>
      </c>
      <c r="E593" s="1">
        <v>45631</v>
      </c>
      <c r="F593" t="s">
        <v>51</v>
      </c>
    </row>
    <row r="594" spans="1:6" x14ac:dyDescent="0.25">
      <c r="A594" t="str">
        <f>"05014"</f>
        <v>05014</v>
      </c>
      <c r="B594" t="s">
        <v>95</v>
      </c>
      <c r="C594">
        <v>126842</v>
      </c>
      <c r="D594" s="2">
        <v>324</v>
      </c>
      <c r="E594" s="1">
        <v>45631</v>
      </c>
      <c r="F594" t="s">
        <v>51</v>
      </c>
    </row>
    <row r="595" spans="1:6" x14ac:dyDescent="0.25">
      <c r="A595" t="str">
        <f>"05481"</f>
        <v>05481</v>
      </c>
      <c r="B595" t="s">
        <v>98</v>
      </c>
      <c r="C595">
        <v>126843</v>
      </c>
      <c r="D595" s="2">
        <v>69958</v>
      </c>
      <c r="E595" s="1">
        <v>45631</v>
      </c>
      <c r="F595" t="s">
        <v>51</v>
      </c>
    </row>
    <row r="596" spans="1:6" x14ac:dyDescent="0.25">
      <c r="A596" t="str">
        <f>"03974"</f>
        <v>03974</v>
      </c>
      <c r="B596" t="s">
        <v>252</v>
      </c>
      <c r="C596">
        <v>126844</v>
      </c>
      <c r="D596" s="2">
        <v>422.36</v>
      </c>
      <c r="E596" s="1">
        <v>45631</v>
      </c>
      <c r="F596" t="s">
        <v>51</v>
      </c>
    </row>
    <row r="597" spans="1:6" x14ac:dyDescent="0.25">
      <c r="A597" t="str">
        <f>"05559"</f>
        <v>05559</v>
      </c>
      <c r="B597" t="s">
        <v>100</v>
      </c>
      <c r="C597">
        <v>126845</v>
      </c>
      <c r="D597" s="2">
        <v>805.2</v>
      </c>
      <c r="E597" s="1">
        <v>45631</v>
      </c>
      <c r="F597" t="s">
        <v>51</v>
      </c>
    </row>
    <row r="598" spans="1:6" x14ac:dyDescent="0.25">
      <c r="A598" t="str">
        <f>"03734"</f>
        <v>03734</v>
      </c>
      <c r="B598" t="s">
        <v>104</v>
      </c>
      <c r="C598">
        <v>126846</v>
      </c>
      <c r="D598" s="2">
        <v>25</v>
      </c>
      <c r="E598" s="1">
        <v>45631</v>
      </c>
      <c r="F598" t="s">
        <v>51</v>
      </c>
    </row>
    <row r="599" spans="1:6" x14ac:dyDescent="0.25">
      <c r="A599" t="str">
        <f>"05142"</f>
        <v>05142</v>
      </c>
      <c r="B599" t="s">
        <v>226</v>
      </c>
      <c r="C599">
        <v>126847</v>
      </c>
      <c r="D599" s="2">
        <v>336.9</v>
      </c>
      <c r="E599" s="1">
        <v>45631</v>
      </c>
      <c r="F599" t="s">
        <v>51</v>
      </c>
    </row>
    <row r="600" spans="1:6" x14ac:dyDescent="0.25">
      <c r="A600" t="str">
        <f>"04998"</f>
        <v>04998</v>
      </c>
      <c r="B600" t="s">
        <v>253</v>
      </c>
      <c r="C600">
        <v>126848</v>
      </c>
      <c r="D600" s="2">
        <v>683.24</v>
      </c>
      <c r="E600" s="1">
        <v>45631</v>
      </c>
      <c r="F600" t="s">
        <v>51</v>
      </c>
    </row>
    <row r="601" spans="1:6" x14ac:dyDescent="0.25">
      <c r="A601" t="str">
        <f>"02536"</f>
        <v>02536</v>
      </c>
      <c r="B601" t="s">
        <v>108</v>
      </c>
      <c r="C601">
        <v>126849</v>
      </c>
      <c r="D601" s="2">
        <v>348.27</v>
      </c>
      <c r="E601" s="1">
        <v>45631</v>
      </c>
      <c r="F601" t="s">
        <v>51</v>
      </c>
    </row>
    <row r="602" spans="1:6" x14ac:dyDescent="0.25">
      <c r="A602" t="str">
        <f>"05298"</f>
        <v>05298</v>
      </c>
      <c r="B602" t="s">
        <v>111</v>
      </c>
      <c r="C602">
        <v>126850</v>
      </c>
      <c r="D602" s="2">
        <v>8972.52</v>
      </c>
      <c r="E602" s="1">
        <v>45631</v>
      </c>
      <c r="F602" t="s">
        <v>51</v>
      </c>
    </row>
    <row r="603" spans="1:6" x14ac:dyDescent="0.25">
      <c r="A603" t="str">
        <f>"05491"</f>
        <v>05491</v>
      </c>
      <c r="B603" t="s">
        <v>329</v>
      </c>
      <c r="C603">
        <v>126851</v>
      </c>
      <c r="D603" s="2">
        <v>675</v>
      </c>
      <c r="E603" s="1">
        <v>45631</v>
      </c>
      <c r="F603" t="s">
        <v>51</v>
      </c>
    </row>
    <row r="604" spans="1:6" x14ac:dyDescent="0.25">
      <c r="A604" t="str">
        <f>"00437"</f>
        <v>00437</v>
      </c>
      <c r="B604" t="s">
        <v>113</v>
      </c>
      <c r="C604">
        <v>126852</v>
      </c>
      <c r="D604" s="2">
        <v>103.11</v>
      </c>
      <c r="E604" s="1">
        <v>45631</v>
      </c>
      <c r="F604" t="s">
        <v>51</v>
      </c>
    </row>
    <row r="605" spans="1:6" x14ac:dyDescent="0.25">
      <c r="A605" t="str">
        <f>"01728"</f>
        <v>01728</v>
      </c>
      <c r="B605" t="s">
        <v>330</v>
      </c>
      <c r="C605">
        <v>126853</v>
      </c>
      <c r="D605" s="2">
        <v>456</v>
      </c>
      <c r="E605" s="1">
        <v>45631</v>
      </c>
      <c r="F605" t="s">
        <v>51</v>
      </c>
    </row>
    <row r="606" spans="1:6" x14ac:dyDescent="0.25">
      <c r="A606" t="str">
        <f>"05538"</f>
        <v>05538</v>
      </c>
      <c r="B606" t="s">
        <v>115</v>
      </c>
      <c r="C606">
        <v>126854</v>
      </c>
      <c r="D606" s="2">
        <v>804.56</v>
      </c>
      <c r="E606" s="1">
        <v>45631</v>
      </c>
      <c r="F606" t="s">
        <v>51</v>
      </c>
    </row>
    <row r="607" spans="1:6" x14ac:dyDescent="0.25">
      <c r="A607" t="str">
        <f>"04765"</f>
        <v>04765</v>
      </c>
      <c r="B607" t="s">
        <v>118</v>
      </c>
      <c r="C607">
        <v>126855</v>
      </c>
      <c r="D607" s="2">
        <v>575</v>
      </c>
      <c r="E607" s="1">
        <v>45631</v>
      </c>
      <c r="F607" t="s">
        <v>51</v>
      </c>
    </row>
    <row r="608" spans="1:6" x14ac:dyDescent="0.25">
      <c r="A608" t="str">
        <f>"05078"</f>
        <v>05078</v>
      </c>
      <c r="B608" t="s">
        <v>255</v>
      </c>
      <c r="C608">
        <v>126856</v>
      </c>
      <c r="D608" s="2">
        <v>459.06</v>
      </c>
      <c r="E608" s="1">
        <v>45631</v>
      </c>
      <c r="F608" t="s">
        <v>51</v>
      </c>
    </row>
    <row r="609" spans="1:6" x14ac:dyDescent="0.25">
      <c r="A609" t="str">
        <f>"00916"</f>
        <v>00916</v>
      </c>
      <c r="B609" t="s">
        <v>123</v>
      </c>
      <c r="C609">
        <v>126857</v>
      </c>
      <c r="D609" s="2">
        <v>74</v>
      </c>
      <c r="E609" s="1">
        <v>45631</v>
      </c>
      <c r="F609" t="s">
        <v>51</v>
      </c>
    </row>
    <row r="610" spans="1:6" x14ac:dyDescent="0.25">
      <c r="A610" t="str">
        <f>"1"</f>
        <v>1</v>
      </c>
      <c r="B610" t="s">
        <v>331</v>
      </c>
      <c r="C610">
        <v>126858</v>
      </c>
      <c r="D610" s="2">
        <v>385</v>
      </c>
      <c r="E610" s="1">
        <v>45631</v>
      </c>
      <c r="F610" t="s">
        <v>51</v>
      </c>
    </row>
    <row r="611" spans="1:6" x14ac:dyDescent="0.25">
      <c r="A611" t="str">
        <f>"00936"</f>
        <v>00936</v>
      </c>
      <c r="B611" t="s">
        <v>124</v>
      </c>
      <c r="C611">
        <v>126859</v>
      </c>
      <c r="D611" s="2">
        <v>61.51</v>
      </c>
      <c r="E611" s="1">
        <v>45631</v>
      </c>
      <c r="F611" t="s">
        <v>51</v>
      </c>
    </row>
    <row r="612" spans="1:6" x14ac:dyDescent="0.25">
      <c r="A612" t="str">
        <f>"02511"</f>
        <v>02511</v>
      </c>
      <c r="B612" t="s">
        <v>229</v>
      </c>
      <c r="C612">
        <v>126860</v>
      </c>
      <c r="D612" s="2">
        <v>774.94</v>
      </c>
      <c r="E612" s="1">
        <v>45631</v>
      </c>
      <c r="F612" t="s">
        <v>51</v>
      </c>
    </row>
    <row r="613" spans="1:6" x14ac:dyDescent="0.25">
      <c r="A613" t="str">
        <f>"04125"</f>
        <v>04125</v>
      </c>
      <c r="B613" t="s">
        <v>332</v>
      </c>
      <c r="C613">
        <v>126861</v>
      </c>
      <c r="D613" s="2">
        <v>69.540000000000006</v>
      </c>
      <c r="E613" s="1">
        <v>45631</v>
      </c>
      <c r="F613" t="s">
        <v>51</v>
      </c>
    </row>
    <row r="614" spans="1:6" x14ac:dyDescent="0.25">
      <c r="A614" t="str">
        <f>"05325"</f>
        <v>05325</v>
      </c>
      <c r="B614" t="s">
        <v>129</v>
      </c>
      <c r="C614">
        <v>126862</v>
      </c>
      <c r="D614" s="2">
        <v>129.94999999999999</v>
      </c>
      <c r="E614" s="1">
        <v>45631</v>
      </c>
      <c r="F614" t="s">
        <v>51</v>
      </c>
    </row>
    <row r="615" spans="1:6" x14ac:dyDescent="0.25">
      <c r="A615" t="str">
        <f>"05198"</f>
        <v>05198</v>
      </c>
      <c r="B615" t="s">
        <v>204</v>
      </c>
      <c r="C615">
        <v>126863</v>
      </c>
      <c r="D615" s="2">
        <v>350</v>
      </c>
      <c r="E615" s="1">
        <v>45631</v>
      </c>
      <c r="F615" t="s">
        <v>51</v>
      </c>
    </row>
    <row r="616" spans="1:6" x14ac:dyDescent="0.25">
      <c r="A616" t="str">
        <f>"01629"</f>
        <v>01629</v>
      </c>
      <c r="B616" t="s">
        <v>130</v>
      </c>
      <c r="C616">
        <v>126864</v>
      </c>
      <c r="D616" s="2">
        <v>776.94</v>
      </c>
      <c r="E616" s="1">
        <v>45631</v>
      </c>
      <c r="F616" t="s">
        <v>51</v>
      </c>
    </row>
    <row r="617" spans="1:6" x14ac:dyDescent="0.25">
      <c r="A617" t="str">
        <f>"03129"</f>
        <v>03129</v>
      </c>
      <c r="B617" t="s">
        <v>131</v>
      </c>
      <c r="C617">
        <v>126865</v>
      </c>
      <c r="D617" s="2">
        <v>910.63</v>
      </c>
      <c r="E617" s="1">
        <v>45631</v>
      </c>
      <c r="F617" t="s">
        <v>51</v>
      </c>
    </row>
    <row r="618" spans="1:6" x14ac:dyDescent="0.25">
      <c r="A618" t="str">
        <f>"01049"</f>
        <v>01049</v>
      </c>
      <c r="B618" t="s">
        <v>261</v>
      </c>
      <c r="C618">
        <v>126866</v>
      </c>
      <c r="D618" s="2">
        <v>285</v>
      </c>
      <c r="E618" s="1">
        <v>45631</v>
      </c>
      <c r="F618" t="s">
        <v>51</v>
      </c>
    </row>
    <row r="619" spans="1:6" x14ac:dyDescent="0.25">
      <c r="A619" t="str">
        <f>"00336"</f>
        <v>00336</v>
      </c>
      <c r="B619" t="s">
        <v>232</v>
      </c>
      <c r="C619">
        <v>126867</v>
      </c>
      <c r="D619" s="2">
        <v>203</v>
      </c>
      <c r="E619" s="1">
        <v>45631</v>
      </c>
      <c r="F619" t="s">
        <v>51</v>
      </c>
    </row>
    <row r="620" spans="1:6" x14ac:dyDescent="0.25">
      <c r="A620" t="str">
        <f>"01784"</f>
        <v>01784</v>
      </c>
      <c r="B620" t="s">
        <v>235</v>
      </c>
      <c r="C620">
        <v>126868</v>
      </c>
      <c r="D620" s="2">
        <v>101.7</v>
      </c>
      <c r="E620" s="1">
        <v>45631</v>
      </c>
      <c r="F620" t="s">
        <v>51</v>
      </c>
    </row>
    <row r="621" spans="1:6" x14ac:dyDescent="0.25">
      <c r="A621" t="str">
        <f>"05232"</f>
        <v>05232</v>
      </c>
      <c r="B621" t="s">
        <v>333</v>
      </c>
      <c r="C621">
        <v>126869</v>
      </c>
      <c r="D621" s="2">
        <v>103.32</v>
      </c>
      <c r="E621" s="1">
        <v>45631</v>
      </c>
      <c r="F621" t="s">
        <v>51</v>
      </c>
    </row>
    <row r="622" spans="1:6" x14ac:dyDescent="0.25">
      <c r="A622" t="str">
        <f>"04314"</f>
        <v>04314</v>
      </c>
      <c r="B622" t="s">
        <v>140</v>
      </c>
      <c r="C622">
        <v>126870</v>
      </c>
      <c r="D622" s="2">
        <v>8828.0499999999993</v>
      </c>
      <c r="E622" s="1">
        <v>45631</v>
      </c>
      <c r="F622" t="s">
        <v>51</v>
      </c>
    </row>
    <row r="623" spans="1:6" x14ac:dyDescent="0.25">
      <c r="A623" t="str">
        <f>"04921"</f>
        <v>04921</v>
      </c>
      <c r="B623" t="s">
        <v>172</v>
      </c>
      <c r="C623">
        <v>126871</v>
      </c>
      <c r="D623" s="2">
        <v>3725.47</v>
      </c>
      <c r="E623" s="1">
        <v>45631</v>
      </c>
      <c r="F623" t="s">
        <v>51</v>
      </c>
    </row>
    <row r="624" spans="1:6" x14ac:dyDescent="0.25">
      <c r="A624" t="str">
        <f>"05060"</f>
        <v>05060</v>
      </c>
      <c r="B624" t="s">
        <v>143</v>
      </c>
      <c r="C624">
        <v>126872</v>
      </c>
      <c r="D624" s="2">
        <v>2841.17</v>
      </c>
      <c r="E624" s="1">
        <v>45631</v>
      </c>
      <c r="F624" t="s">
        <v>51</v>
      </c>
    </row>
    <row r="625" spans="1:6" x14ac:dyDescent="0.25">
      <c r="A625" t="str">
        <f>"04089"</f>
        <v>04089</v>
      </c>
      <c r="B625" t="s">
        <v>144</v>
      </c>
      <c r="C625">
        <v>126873</v>
      </c>
      <c r="D625" s="2">
        <v>22479</v>
      </c>
      <c r="E625" s="1">
        <v>45631</v>
      </c>
      <c r="F625" t="s">
        <v>51</v>
      </c>
    </row>
    <row r="626" spans="1:6" x14ac:dyDescent="0.25">
      <c r="A626" t="str">
        <f>"02299"</f>
        <v>02299</v>
      </c>
      <c r="B626" t="s">
        <v>145</v>
      </c>
      <c r="C626">
        <v>126874</v>
      </c>
      <c r="D626" s="2">
        <v>12496</v>
      </c>
      <c r="E626" s="1">
        <v>45631</v>
      </c>
      <c r="F626" t="s">
        <v>51</v>
      </c>
    </row>
    <row r="627" spans="1:6" x14ac:dyDescent="0.25">
      <c r="A627" t="str">
        <f>"05126"</f>
        <v>05126</v>
      </c>
      <c r="B627" t="s">
        <v>334</v>
      </c>
      <c r="C627">
        <v>126875</v>
      </c>
      <c r="D627" s="2">
        <v>1800</v>
      </c>
      <c r="E627" s="1">
        <v>45631</v>
      </c>
      <c r="F627" t="s">
        <v>51</v>
      </c>
    </row>
    <row r="628" spans="1:6" x14ac:dyDescent="0.25">
      <c r="A628" t="str">
        <f>"05529"</f>
        <v>05529</v>
      </c>
      <c r="B628" t="s">
        <v>147</v>
      </c>
      <c r="C628">
        <v>126876</v>
      </c>
      <c r="D628" s="2">
        <v>14325</v>
      </c>
      <c r="E628" s="1">
        <v>45631</v>
      </c>
      <c r="F628" t="s">
        <v>51</v>
      </c>
    </row>
    <row r="629" spans="1:6" x14ac:dyDescent="0.25">
      <c r="A629" t="str">
        <f>"04451"</f>
        <v>04451</v>
      </c>
      <c r="B629" t="s">
        <v>335</v>
      </c>
      <c r="C629">
        <v>126877</v>
      </c>
      <c r="D629" s="2">
        <v>1055.56</v>
      </c>
      <c r="E629" s="1">
        <v>45631</v>
      </c>
      <c r="F629" t="s">
        <v>51</v>
      </c>
    </row>
    <row r="630" spans="1:6" x14ac:dyDescent="0.25">
      <c r="A630" t="str">
        <f>"04206"</f>
        <v>04206</v>
      </c>
      <c r="B630" t="s">
        <v>75</v>
      </c>
      <c r="C630">
        <v>126878</v>
      </c>
      <c r="D630" s="2">
        <v>2067.8000000000002</v>
      </c>
      <c r="E630" s="1">
        <v>45631</v>
      </c>
      <c r="F630" t="s">
        <v>51</v>
      </c>
    </row>
    <row r="631" spans="1:6" x14ac:dyDescent="0.25">
      <c r="A631" t="str">
        <f>"03878"</f>
        <v>03878</v>
      </c>
      <c r="B631" t="s">
        <v>221</v>
      </c>
      <c r="C631">
        <v>126879</v>
      </c>
      <c r="D631" s="2">
        <v>1200.51</v>
      </c>
      <c r="E631" s="1">
        <v>45631</v>
      </c>
      <c r="F631" t="s">
        <v>51</v>
      </c>
    </row>
    <row r="632" spans="1:6" x14ac:dyDescent="0.25">
      <c r="A632" t="str">
        <f>"04687"</f>
        <v>04687</v>
      </c>
      <c r="B632" t="s">
        <v>336</v>
      </c>
      <c r="C632">
        <v>126880</v>
      </c>
      <c r="D632" s="2">
        <v>6374</v>
      </c>
      <c r="E632" s="1">
        <v>45631</v>
      </c>
      <c r="F632" t="s">
        <v>51</v>
      </c>
    </row>
    <row r="633" spans="1:6" x14ac:dyDescent="0.25">
      <c r="A633" t="str">
        <f>"03414"</f>
        <v>03414</v>
      </c>
      <c r="B633" t="s">
        <v>337</v>
      </c>
      <c r="C633">
        <v>126881</v>
      </c>
      <c r="D633" s="2">
        <v>6790</v>
      </c>
      <c r="E633" s="1">
        <v>45631</v>
      </c>
      <c r="F633" t="s">
        <v>51</v>
      </c>
    </row>
    <row r="634" spans="1:6" x14ac:dyDescent="0.25">
      <c r="A634" t="str">
        <f>"04550"</f>
        <v>04550</v>
      </c>
      <c r="B634" t="s">
        <v>338</v>
      </c>
      <c r="C634">
        <v>126882</v>
      </c>
      <c r="D634" s="2">
        <v>42515.33</v>
      </c>
      <c r="E634" s="1">
        <v>45631</v>
      </c>
      <c r="F634" t="s">
        <v>51</v>
      </c>
    </row>
    <row r="635" spans="1:6" x14ac:dyDescent="0.25">
      <c r="A635" t="str">
        <f>"04331"</f>
        <v>04331</v>
      </c>
      <c r="B635" t="s">
        <v>96</v>
      </c>
      <c r="C635">
        <v>126883</v>
      </c>
      <c r="D635" s="2">
        <v>12500</v>
      </c>
      <c r="E635" s="1">
        <v>45631</v>
      </c>
      <c r="F635" t="s">
        <v>51</v>
      </c>
    </row>
    <row r="636" spans="1:6" x14ac:dyDescent="0.25">
      <c r="A636" t="str">
        <f>"04331"</f>
        <v>04331</v>
      </c>
      <c r="B636" t="s">
        <v>96</v>
      </c>
      <c r="C636">
        <v>126884</v>
      </c>
      <c r="D636" s="2">
        <v>4160</v>
      </c>
      <c r="E636" s="1">
        <v>45631</v>
      </c>
      <c r="F636" t="s">
        <v>51</v>
      </c>
    </row>
    <row r="637" spans="1:6" x14ac:dyDescent="0.25">
      <c r="A637" t="str">
        <f>"04331"</f>
        <v>04331</v>
      </c>
      <c r="B637" t="s">
        <v>96</v>
      </c>
      <c r="C637">
        <v>126885</v>
      </c>
      <c r="D637" s="2">
        <v>2770</v>
      </c>
      <c r="E637" s="1">
        <v>45631</v>
      </c>
      <c r="F637" t="s">
        <v>51</v>
      </c>
    </row>
    <row r="638" spans="1:6" x14ac:dyDescent="0.25">
      <c r="A638" t="str">
        <f>"04331"</f>
        <v>04331</v>
      </c>
      <c r="B638" t="s">
        <v>96</v>
      </c>
      <c r="C638">
        <v>126886</v>
      </c>
      <c r="D638" s="2">
        <v>9093.35</v>
      </c>
      <c r="E638" s="1">
        <v>45631</v>
      </c>
      <c r="F638" t="s">
        <v>51</v>
      </c>
    </row>
    <row r="639" spans="1:6" x14ac:dyDescent="0.25">
      <c r="A639" t="str">
        <f>"04331"</f>
        <v>04331</v>
      </c>
      <c r="B639" t="s">
        <v>96</v>
      </c>
      <c r="C639">
        <v>126887</v>
      </c>
      <c r="D639" s="2">
        <v>2018.67</v>
      </c>
      <c r="E639" s="1">
        <v>45631</v>
      </c>
      <c r="F639" t="s">
        <v>51</v>
      </c>
    </row>
    <row r="640" spans="1:6" x14ac:dyDescent="0.25">
      <c r="A640" t="str">
        <f>"04331"</f>
        <v>04331</v>
      </c>
      <c r="B640" t="s">
        <v>96</v>
      </c>
      <c r="C640">
        <v>126888</v>
      </c>
      <c r="D640" s="2">
        <v>28749.27</v>
      </c>
      <c r="E640" s="1">
        <v>45631</v>
      </c>
      <c r="F640" t="s">
        <v>51</v>
      </c>
    </row>
    <row r="641" spans="1:6" x14ac:dyDescent="0.25">
      <c r="A641" t="str">
        <f>"04331"</f>
        <v>04331</v>
      </c>
      <c r="B641" t="s">
        <v>96</v>
      </c>
      <c r="C641">
        <v>126889</v>
      </c>
      <c r="D641" s="2">
        <v>64560</v>
      </c>
      <c r="E641" s="1">
        <v>45631</v>
      </c>
      <c r="F641" t="s">
        <v>51</v>
      </c>
    </row>
    <row r="642" spans="1:6" x14ac:dyDescent="0.25">
      <c r="A642" t="str">
        <f>"04331"</f>
        <v>04331</v>
      </c>
      <c r="B642" t="s">
        <v>96</v>
      </c>
      <c r="C642">
        <v>126890</v>
      </c>
      <c r="D642" s="2">
        <v>3329.55</v>
      </c>
      <c r="E642" s="1">
        <v>45631</v>
      </c>
      <c r="F642" t="s">
        <v>51</v>
      </c>
    </row>
    <row r="643" spans="1:6" x14ac:dyDescent="0.25">
      <c r="A643" t="str">
        <f>"04331"</f>
        <v>04331</v>
      </c>
      <c r="B643" t="s">
        <v>96</v>
      </c>
      <c r="C643">
        <v>126891</v>
      </c>
      <c r="D643" s="2">
        <v>12570</v>
      </c>
      <c r="E643" s="1">
        <v>45631</v>
      </c>
      <c r="F643" t="s">
        <v>51</v>
      </c>
    </row>
    <row r="644" spans="1:6" x14ac:dyDescent="0.25">
      <c r="A644" t="str">
        <f>"04331"</f>
        <v>04331</v>
      </c>
      <c r="B644" t="s">
        <v>96</v>
      </c>
      <c r="C644">
        <v>126892</v>
      </c>
      <c r="D644" s="2">
        <v>1605.9</v>
      </c>
      <c r="E644" s="1">
        <v>45631</v>
      </c>
      <c r="F644" t="s">
        <v>51</v>
      </c>
    </row>
    <row r="645" spans="1:6" x14ac:dyDescent="0.25">
      <c r="A645" t="str">
        <f>"04331"</f>
        <v>04331</v>
      </c>
      <c r="B645" t="s">
        <v>96</v>
      </c>
      <c r="C645">
        <v>126893</v>
      </c>
      <c r="D645" s="2">
        <v>41350</v>
      </c>
      <c r="E645" s="1">
        <v>45631</v>
      </c>
      <c r="F645" t="s">
        <v>51</v>
      </c>
    </row>
    <row r="646" spans="1:6" x14ac:dyDescent="0.25">
      <c r="A646" t="str">
        <f>"04331"</f>
        <v>04331</v>
      </c>
      <c r="B646" t="s">
        <v>96</v>
      </c>
      <c r="C646">
        <v>126894</v>
      </c>
      <c r="D646" s="2">
        <v>3940</v>
      </c>
      <c r="E646" s="1">
        <v>45631</v>
      </c>
      <c r="F646" t="s">
        <v>51</v>
      </c>
    </row>
    <row r="647" spans="1:6" x14ac:dyDescent="0.25">
      <c r="A647" t="str">
        <f>"04123"</f>
        <v>04123</v>
      </c>
      <c r="B647" t="s">
        <v>155</v>
      </c>
      <c r="C647">
        <v>126895</v>
      </c>
      <c r="D647" s="2">
        <v>7000</v>
      </c>
      <c r="E647" s="1">
        <v>45631</v>
      </c>
      <c r="F647" t="s">
        <v>51</v>
      </c>
    </row>
    <row r="648" spans="1:6" x14ac:dyDescent="0.25">
      <c r="A648" t="str">
        <f>"05251"</f>
        <v>05251</v>
      </c>
      <c r="B648" t="s">
        <v>339</v>
      </c>
      <c r="C648">
        <v>126896</v>
      </c>
      <c r="D648" s="2">
        <v>2211.75</v>
      </c>
      <c r="E648" s="1">
        <v>45631</v>
      </c>
      <c r="F648" t="s">
        <v>51</v>
      </c>
    </row>
    <row r="649" spans="1:6" x14ac:dyDescent="0.25">
      <c r="A649" t="str">
        <f>"04262"</f>
        <v>04262</v>
      </c>
      <c r="B649" t="s">
        <v>156</v>
      </c>
      <c r="C649">
        <v>126897</v>
      </c>
      <c r="D649" s="2">
        <v>10309</v>
      </c>
      <c r="E649" s="1">
        <v>45631</v>
      </c>
      <c r="F649" t="s">
        <v>51</v>
      </c>
    </row>
    <row r="650" spans="1:6" x14ac:dyDescent="0.25">
      <c r="A650" t="str">
        <f>"00770"</f>
        <v>00770</v>
      </c>
      <c r="B650" t="s">
        <v>196</v>
      </c>
      <c r="C650">
        <v>126898</v>
      </c>
      <c r="D650" s="2">
        <v>3625.9</v>
      </c>
      <c r="E650" s="1">
        <v>45631</v>
      </c>
      <c r="F650" t="s">
        <v>51</v>
      </c>
    </row>
    <row r="651" spans="1:6" x14ac:dyDescent="0.25">
      <c r="A651" t="str">
        <f>"05381"</f>
        <v>05381</v>
      </c>
      <c r="B651" t="s">
        <v>340</v>
      </c>
      <c r="C651">
        <v>126899</v>
      </c>
      <c r="D651" s="2">
        <v>2084.87</v>
      </c>
      <c r="E651" s="1">
        <v>45631</v>
      </c>
      <c r="F651" t="s">
        <v>51</v>
      </c>
    </row>
    <row r="652" spans="1:6" x14ac:dyDescent="0.25">
      <c r="A652" t="str">
        <f>"05576"</f>
        <v>05576</v>
      </c>
      <c r="B652" t="s">
        <v>341</v>
      </c>
      <c r="C652">
        <v>126900</v>
      </c>
      <c r="D652" s="2">
        <v>3125</v>
      </c>
      <c r="E652" s="1">
        <v>45631</v>
      </c>
      <c r="F652" t="s">
        <v>51</v>
      </c>
    </row>
    <row r="653" spans="1:6" x14ac:dyDescent="0.25">
      <c r="A653" t="str">
        <f>"00818"</f>
        <v>00818</v>
      </c>
      <c r="B653" t="s">
        <v>200</v>
      </c>
      <c r="C653">
        <v>126901</v>
      </c>
      <c r="D653" s="2">
        <v>2450.62</v>
      </c>
      <c r="E653" s="1">
        <v>45631</v>
      </c>
      <c r="F653" t="s">
        <v>51</v>
      </c>
    </row>
    <row r="654" spans="1:6" x14ac:dyDescent="0.25">
      <c r="A654" t="str">
        <f>"05587"</f>
        <v>05587</v>
      </c>
      <c r="B654" t="s">
        <v>342</v>
      </c>
      <c r="C654">
        <v>126902</v>
      </c>
      <c r="D654" s="2">
        <v>14500</v>
      </c>
      <c r="E654" s="1">
        <v>45631</v>
      </c>
      <c r="F654" t="s">
        <v>51</v>
      </c>
    </row>
    <row r="655" spans="1:6" x14ac:dyDescent="0.25">
      <c r="A655" t="str">
        <f>"05467"</f>
        <v>05467</v>
      </c>
      <c r="B655" t="s">
        <v>343</v>
      </c>
      <c r="C655">
        <v>126903</v>
      </c>
      <c r="D655" s="2">
        <v>9597</v>
      </c>
      <c r="E655" s="1">
        <v>45631</v>
      </c>
      <c r="F655" t="s">
        <v>51</v>
      </c>
    </row>
    <row r="656" spans="1:6" x14ac:dyDescent="0.25">
      <c r="A656" t="str">
        <f>"04778"</f>
        <v>04778</v>
      </c>
      <c r="B656" t="s">
        <v>165</v>
      </c>
      <c r="C656">
        <v>126904</v>
      </c>
      <c r="D656" s="2">
        <v>10950</v>
      </c>
      <c r="E656" s="1">
        <v>45631</v>
      </c>
      <c r="F656" t="s">
        <v>51</v>
      </c>
    </row>
    <row r="657" spans="1:6" x14ac:dyDescent="0.25">
      <c r="A657" t="str">
        <f>"03237"</f>
        <v>03237</v>
      </c>
      <c r="B657" t="s">
        <v>128</v>
      </c>
      <c r="C657">
        <v>126905</v>
      </c>
      <c r="D657" s="2">
        <v>1335.05</v>
      </c>
      <c r="E657" s="1">
        <v>45631</v>
      </c>
      <c r="F657" t="s">
        <v>51</v>
      </c>
    </row>
    <row r="658" spans="1:6" x14ac:dyDescent="0.25">
      <c r="A658" t="str">
        <f>"04975"</f>
        <v>04975</v>
      </c>
      <c r="B658" t="s">
        <v>344</v>
      </c>
      <c r="C658">
        <v>126906</v>
      </c>
      <c r="D658" s="2">
        <v>1200</v>
      </c>
      <c r="E658" s="1">
        <v>45631</v>
      </c>
      <c r="F658" t="s">
        <v>51</v>
      </c>
    </row>
    <row r="659" spans="1:6" x14ac:dyDescent="0.25">
      <c r="A659" t="str">
        <f>"04312"</f>
        <v>04312</v>
      </c>
      <c r="B659" t="s">
        <v>299</v>
      </c>
      <c r="C659">
        <v>126907</v>
      </c>
      <c r="D659" s="2">
        <v>4822.5</v>
      </c>
      <c r="E659" s="1">
        <v>45631</v>
      </c>
      <c r="F659" t="s">
        <v>51</v>
      </c>
    </row>
    <row r="660" spans="1:6" x14ac:dyDescent="0.25">
      <c r="A660" t="str">
        <f>"05512"</f>
        <v>05512</v>
      </c>
      <c r="B660" t="s">
        <v>133</v>
      </c>
      <c r="C660">
        <v>126908</v>
      </c>
      <c r="D660" s="2">
        <v>4890.21</v>
      </c>
      <c r="E660" s="1">
        <v>45631</v>
      </c>
      <c r="F660" t="s">
        <v>51</v>
      </c>
    </row>
    <row r="661" spans="1:6" x14ac:dyDescent="0.25">
      <c r="A661" t="str">
        <f>"05450"</f>
        <v>05450</v>
      </c>
      <c r="B661" t="s">
        <v>345</v>
      </c>
      <c r="C661">
        <v>126909</v>
      </c>
      <c r="D661" s="2">
        <v>1159.3900000000001</v>
      </c>
      <c r="E661" s="1">
        <v>45631</v>
      </c>
      <c r="F661" t="s">
        <v>51</v>
      </c>
    </row>
    <row r="662" spans="1:6" x14ac:dyDescent="0.25">
      <c r="A662" t="str">
        <f>"01247"</f>
        <v>01247</v>
      </c>
      <c r="B662" t="s">
        <v>168</v>
      </c>
      <c r="C662">
        <v>126910</v>
      </c>
      <c r="D662" s="2">
        <v>111234.42</v>
      </c>
      <c r="E662" s="1">
        <v>45631</v>
      </c>
      <c r="F662" t="s">
        <v>51</v>
      </c>
    </row>
    <row r="663" spans="1:6" x14ac:dyDescent="0.25">
      <c r="A663" t="str">
        <f>"05171"</f>
        <v>05171</v>
      </c>
      <c r="B663" t="s">
        <v>346</v>
      </c>
      <c r="C663">
        <v>126911</v>
      </c>
      <c r="D663" s="2">
        <v>15631.57</v>
      </c>
      <c r="E663" s="1">
        <v>45631</v>
      </c>
      <c r="F663" t="s">
        <v>51</v>
      </c>
    </row>
    <row r="664" spans="1:6" x14ac:dyDescent="0.25">
      <c r="A664" t="str">
        <f>"01244"</f>
        <v>01244</v>
      </c>
      <c r="B664" t="s">
        <v>347</v>
      </c>
      <c r="C664">
        <v>126912</v>
      </c>
      <c r="D664" s="2">
        <v>18000</v>
      </c>
      <c r="E664" s="1">
        <v>45631</v>
      </c>
      <c r="F664" t="s">
        <v>51</v>
      </c>
    </row>
    <row r="665" spans="1:6" x14ac:dyDescent="0.25">
      <c r="A665" t="str">
        <f>"00328"</f>
        <v>00328</v>
      </c>
      <c r="B665" t="s">
        <v>26</v>
      </c>
      <c r="C665">
        <v>1947</v>
      </c>
      <c r="D665" s="2">
        <v>292268.74</v>
      </c>
      <c r="E665" s="1">
        <v>45632</v>
      </c>
      <c r="F665" t="s">
        <v>10</v>
      </c>
    </row>
    <row r="666" spans="1:6" x14ac:dyDescent="0.25">
      <c r="A666" t="str">
        <f>"01090"</f>
        <v>01090</v>
      </c>
      <c r="B666" t="s">
        <v>35</v>
      </c>
      <c r="C666">
        <v>1980</v>
      </c>
      <c r="D666" s="2">
        <v>8057.97</v>
      </c>
      <c r="E666" s="1">
        <v>45632</v>
      </c>
      <c r="F666" t="s">
        <v>10</v>
      </c>
    </row>
    <row r="667" spans="1:6" x14ac:dyDescent="0.25">
      <c r="A667" t="str">
        <f>"01088"</f>
        <v>01088</v>
      </c>
      <c r="B667" t="s">
        <v>14</v>
      </c>
      <c r="C667">
        <v>1952</v>
      </c>
      <c r="D667" s="2">
        <v>379413.25</v>
      </c>
      <c r="E667" s="1">
        <v>45635</v>
      </c>
      <c r="F667" t="s">
        <v>10</v>
      </c>
    </row>
    <row r="668" spans="1:6" x14ac:dyDescent="0.25">
      <c r="A668" t="str">
        <f>"00555"</f>
        <v>00555</v>
      </c>
      <c r="B668" t="s">
        <v>16</v>
      </c>
      <c r="C668">
        <v>1951</v>
      </c>
      <c r="D668" s="2">
        <v>16362.7</v>
      </c>
      <c r="E668" s="1">
        <v>45639</v>
      </c>
      <c r="F668" t="s">
        <v>10</v>
      </c>
    </row>
    <row r="669" spans="1:6" x14ac:dyDescent="0.25">
      <c r="A669" t="str">
        <f>"01532"</f>
        <v>01532</v>
      </c>
      <c r="B669" t="s">
        <v>17</v>
      </c>
      <c r="C669">
        <v>1953</v>
      </c>
      <c r="D669" s="2">
        <v>149898.68</v>
      </c>
      <c r="E669" s="1">
        <v>45639</v>
      </c>
      <c r="F669" t="s">
        <v>10</v>
      </c>
    </row>
    <row r="670" spans="1:6" x14ac:dyDescent="0.25">
      <c r="A670" t="str">
        <f>"03818"</f>
        <v>03818</v>
      </c>
      <c r="B670" t="s">
        <v>19</v>
      </c>
      <c r="C670">
        <v>1955</v>
      </c>
      <c r="D670" s="2">
        <v>739.56</v>
      </c>
      <c r="E670" s="1">
        <v>45639</v>
      </c>
      <c r="F670" t="s">
        <v>10</v>
      </c>
    </row>
    <row r="671" spans="1:6" x14ac:dyDescent="0.25">
      <c r="A671" t="str">
        <f>"04267"</f>
        <v>04267</v>
      </c>
      <c r="B671" t="s">
        <v>20</v>
      </c>
      <c r="C671">
        <v>1956</v>
      </c>
      <c r="D671" s="2">
        <v>335.8</v>
      </c>
      <c r="E671" s="1">
        <v>45639</v>
      </c>
      <c r="F671" t="s">
        <v>10</v>
      </c>
    </row>
    <row r="672" spans="1:6" x14ac:dyDescent="0.25">
      <c r="A672" t="str">
        <f>"04330"</f>
        <v>04330</v>
      </c>
      <c r="B672" t="s">
        <v>21</v>
      </c>
      <c r="C672">
        <v>1957</v>
      </c>
      <c r="D672" s="2">
        <v>138.46</v>
      </c>
      <c r="E672" s="1">
        <v>45639</v>
      </c>
      <c r="F672" t="s">
        <v>10</v>
      </c>
    </row>
    <row r="673" spans="1:6" x14ac:dyDescent="0.25">
      <c r="A673" t="str">
        <f>"04777"</f>
        <v>04777</v>
      </c>
      <c r="B673" t="s">
        <v>22</v>
      </c>
      <c r="C673">
        <v>1958</v>
      </c>
      <c r="D673" s="2">
        <v>674.72</v>
      </c>
      <c r="E673" s="1">
        <v>45639</v>
      </c>
      <c r="F673" t="s">
        <v>10</v>
      </c>
    </row>
    <row r="674" spans="1:6" x14ac:dyDescent="0.25">
      <c r="A674" t="str">
        <f>"04987"</f>
        <v>04987</v>
      </c>
      <c r="B674" t="s">
        <v>21</v>
      </c>
      <c r="C674">
        <v>1959</v>
      </c>
      <c r="D674" s="2">
        <v>670.66</v>
      </c>
      <c r="E674" s="1">
        <v>45639</v>
      </c>
      <c r="F674" t="s">
        <v>10</v>
      </c>
    </row>
    <row r="675" spans="1:6" x14ac:dyDescent="0.25">
      <c r="A675" t="str">
        <f>"05331"</f>
        <v>05331</v>
      </c>
      <c r="B675" t="s">
        <v>23</v>
      </c>
      <c r="C675">
        <v>1960</v>
      </c>
      <c r="D675" s="2">
        <v>553.85</v>
      </c>
      <c r="E675" s="1">
        <v>45639</v>
      </c>
      <c r="F675" t="s">
        <v>10</v>
      </c>
    </row>
    <row r="676" spans="1:6" x14ac:dyDescent="0.25">
      <c r="A676" t="str">
        <f>"03788"</f>
        <v>03788</v>
      </c>
      <c r="B676" t="s">
        <v>18</v>
      </c>
      <c r="C676">
        <v>1954</v>
      </c>
      <c r="D676" s="2">
        <v>27810.1</v>
      </c>
      <c r="E676" s="1">
        <v>45642</v>
      </c>
      <c r="F676" t="s">
        <v>10</v>
      </c>
    </row>
    <row r="677" spans="1:6" x14ac:dyDescent="0.25">
      <c r="A677" t="str">
        <f>"01012"</f>
        <v>01012</v>
      </c>
      <c r="B677" t="s">
        <v>33</v>
      </c>
      <c r="C677">
        <v>1950</v>
      </c>
      <c r="D677" s="2">
        <v>11056.3</v>
      </c>
      <c r="E677" s="1">
        <v>45645</v>
      </c>
      <c r="F677" t="s">
        <v>10</v>
      </c>
    </row>
    <row r="678" spans="1:6" x14ac:dyDescent="0.25">
      <c r="A678" t="str">
        <f>"04557"</f>
        <v>04557</v>
      </c>
      <c r="B678" t="s">
        <v>32</v>
      </c>
      <c r="C678">
        <v>1973</v>
      </c>
      <c r="D678" s="2">
        <v>125391.54</v>
      </c>
      <c r="E678" s="1">
        <v>45646</v>
      </c>
      <c r="F678" t="s">
        <v>10</v>
      </c>
    </row>
    <row r="679" spans="1:6" x14ac:dyDescent="0.25">
      <c r="A679" t="str">
        <f>"04463"</f>
        <v>04463</v>
      </c>
      <c r="B679" t="s">
        <v>45</v>
      </c>
      <c r="C679">
        <v>125879</v>
      </c>
      <c r="D679" s="2">
        <v>56.99</v>
      </c>
      <c r="E679" s="1">
        <v>45646</v>
      </c>
      <c r="F679" t="s">
        <v>15</v>
      </c>
    </row>
    <row r="680" spans="1:6" x14ac:dyDescent="0.25">
      <c r="A680" t="str">
        <f>"04464"</f>
        <v>04464</v>
      </c>
      <c r="B680" t="s">
        <v>45</v>
      </c>
      <c r="C680">
        <v>125880</v>
      </c>
      <c r="D680" s="2">
        <v>58.78</v>
      </c>
      <c r="E680" s="1">
        <v>45646</v>
      </c>
      <c r="F680" t="s">
        <v>15</v>
      </c>
    </row>
    <row r="681" spans="1:6" x14ac:dyDescent="0.25">
      <c r="A681" t="str">
        <f>"04719"</f>
        <v>04719</v>
      </c>
      <c r="B681" t="s">
        <v>45</v>
      </c>
      <c r="C681">
        <v>125881</v>
      </c>
      <c r="D681" s="2">
        <v>275.94</v>
      </c>
      <c r="E681" s="1">
        <v>45646</v>
      </c>
      <c r="F681" t="s">
        <v>15</v>
      </c>
    </row>
    <row r="682" spans="1:6" x14ac:dyDescent="0.25">
      <c r="A682" t="str">
        <f>"05072"</f>
        <v>05072</v>
      </c>
      <c r="B682" t="s">
        <v>45</v>
      </c>
      <c r="C682">
        <v>125882</v>
      </c>
      <c r="D682" s="2">
        <v>354.82</v>
      </c>
      <c r="E682" s="1">
        <v>45646</v>
      </c>
      <c r="F682" t="s">
        <v>15</v>
      </c>
    </row>
    <row r="683" spans="1:6" x14ac:dyDescent="0.25">
      <c r="A683" t="str">
        <f>"03435"</f>
        <v>03435</v>
      </c>
      <c r="B683" t="s">
        <v>49</v>
      </c>
      <c r="C683">
        <v>126213</v>
      </c>
      <c r="D683" s="2">
        <v>776.98</v>
      </c>
      <c r="E683" s="1">
        <v>45646</v>
      </c>
      <c r="F683" t="s">
        <v>15</v>
      </c>
    </row>
    <row r="684" spans="1:6" x14ac:dyDescent="0.25">
      <c r="A684" t="str">
        <f>"04314"</f>
        <v>04314</v>
      </c>
      <c r="B684" t="s">
        <v>140</v>
      </c>
      <c r="C684">
        <v>126913</v>
      </c>
      <c r="D684" s="2">
        <v>70046.61</v>
      </c>
      <c r="E684" s="1">
        <v>45646</v>
      </c>
      <c r="F684" t="s">
        <v>51</v>
      </c>
    </row>
    <row r="685" spans="1:6" x14ac:dyDescent="0.25">
      <c r="A685" t="str">
        <f>"05368"</f>
        <v>05368</v>
      </c>
      <c r="B685" t="s">
        <v>173</v>
      </c>
      <c r="C685">
        <v>126915</v>
      </c>
      <c r="D685" s="2">
        <v>1399.02</v>
      </c>
      <c r="E685" s="1">
        <v>45646</v>
      </c>
      <c r="F685" t="s">
        <v>51</v>
      </c>
    </row>
    <row r="686" spans="1:6" x14ac:dyDescent="0.25">
      <c r="A686" t="str">
        <f>"05060"</f>
        <v>05060</v>
      </c>
      <c r="B686" t="s">
        <v>143</v>
      </c>
      <c r="C686">
        <v>126916</v>
      </c>
      <c r="D686" s="2">
        <v>2708.25</v>
      </c>
      <c r="E686" s="1">
        <v>45646</v>
      </c>
      <c r="F686" t="s">
        <v>51</v>
      </c>
    </row>
    <row r="687" spans="1:6" x14ac:dyDescent="0.25">
      <c r="A687" t="str">
        <f>"04089"</f>
        <v>04089</v>
      </c>
      <c r="B687" t="s">
        <v>144</v>
      </c>
      <c r="C687">
        <v>126917</v>
      </c>
      <c r="D687" s="2">
        <v>15092</v>
      </c>
      <c r="E687" s="1">
        <v>45646</v>
      </c>
      <c r="F687" t="s">
        <v>51</v>
      </c>
    </row>
    <row r="688" spans="1:6" x14ac:dyDescent="0.25">
      <c r="A688" t="str">
        <f>"05211"</f>
        <v>05211</v>
      </c>
      <c r="B688" t="s">
        <v>348</v>
      </c>
      <c r="C688">
        <v>126918</v>
      </c>
      <c r="D688" s="2">
        <v>12732</v>
      </c>
      <c r="E688" s="1">
        <v>45646</v>
      </c>
      <c r="F688" t="s">
        <v>51</v>
      </c>
    </row>
    <row r="689" spans="1:6" x14ac:dyDescent="0.25">
      <c r="A689" t="str">
        <f>"04672"</f>
        <v>04672</v>
      </c>
      <c r="B689" t="s">
        <v>349</v>
      </c>
      <c r="C689">
        <v>126919</v>
      </c>
      <c r="D689" s="2">
        <v>6432</v>
      </c>
      <c r="E689" s="1">
        <v>45646</v>
      </c>
      <c r="F689" t="s">
        <v>51</v>
      </c>
    </row>
    <row r="690" spans="1:6" x14ac:dyDescent="0.25">
      <c r="A690" t="str">
        <f>"05579"</f>
        <v>05579</v>
      </c>
      <c r="B690" t="s">
        <v>350</v>
      </c>
      <c r="C690">
        <v>126920</v>
      </c>
      <c r="D690" s="2">
        <v>1981.25</v>
      </c>
      <c r="E690" s="1">
        <v>45646</v>
      </c>
      <c r="F690" t="s">
        <v>51</v>
      </c>
    </row>
    <row r="691" spans="1:6" x14ac:dyDescent="0.25">
      <c r="A691" t="str">
        <f>"04025"</f>
        <v>04025</v>
      </c>
      <c r="B691" t="s">
        <v>351</v>
      </c>
      <c r="C691">
        <v>126921</v>
      </c>
      <c r="D691" s="2">
        <v>3150</v>
      </c>
      <c r="E691" s="1">
        <v>45646</v>
      </c>
      <c r="F691" t="s">
        <v>51</v>
      </c>
    </row>
    <row r="692" spans="1:6" x14ac:dyDescent="0.25">
      <c r="A692" t="str">
        <f>"05588"</f>
        <v>05588</v>
      </c>
      <c r="B692" t="s">
        <v>352</v>
      </c>
      <c r="C692">
        <v>126922</v>
      </c>
      <c r="D692" s="2">
        <v>18939.61</v>
      </c>
      <c r="E692" s="1">
        <v>45646</v>
      </c>
      <c r="F692" t="s">
        <v>51</v>
      </c>
    </row>
    <row r="693" spans="1:6" x14ac:dyDescent="0.25">
      <c r="A693" t="str">
        <f>"02807"</f>
        <v>02807</v>
      </c>
      <c r="B693" t="s">
        <v>72</v>
      </c>
      <c r="C693">
        <v>126923</v>
      </c>
      <c r="D693" s="2">
        <v>22809.19</v>
      </c>
      <c r="E693" s="1">
        <v>45646</v>
      </c>
      <c r="F693" t="s">
        <v>51</v>
      </c>
    </row>
    <row r="694" spans="1:6" x14ac:dyDescent="0.25">
      <c r="A694" t="str">
        <f>"00319"</f>
        <v>00319</v>
      </c>
      <c r="B694" t="s">
        <v>268</v>
      </c>
      <c r="C694">
        <v>126924</v>
      </c>
      <c r="D694" s="2">
        <v>19917</v>
      </c>
      <c r="E694" s="1">
        <v>45646</v>
      </c>
      <c r="F694" t="s">
        <v>51</v>
      </c>
    </row>
    <row r="695" spans="1:6" x14ac:dyDescent="0.25">
      <c r="A695" t="str">
        <f>"02361"</f>
        <v>02361</v>
      </c>
      <c r="B695" t="s">
        <v>287</v>
      </c>
      <c r="C695">
        <v>126925</v>
      </c>
      <c r="D695" s="2">
        <v>18461.759999999998</v>
      </c>
      <c r="E695" s="1">
        <v>45646</v>
      </c>
      <c r="F695" t="s">
        <v>51</v>
      </c>
    </row>
    <row r="696" spans="1:6" x14ac:dyDescent="0.25">
      <c r="A696" t="str">
        <f>"03266"</f>
        <v>03266</v>
      </c>
      <c r="B696" t="s">
        <v>353</v>
      </c>
      <c r="C696">
        <v>126926</v>
      </c>
      <c r="D696" s="2">
        <v>6888.24</v>
      </c>
      <c r="E696" s="1">
        <v>45646</v>
      </c>
      <c r="F696" t="s">
        <v>51</v>
      </c>
    </row>
    <row r="697" spans="1:6" x14ac:dyDescent="0.25">
      <c r="A697" t="str">
        <f>"02405"</f>
        <v>02405</v>
      </c>
      <c r="B697" t="s">
        <v>78</v>
      </c>
      <c r="C697">
        <v>126927</v>
      </c>
      <c r="D697" s="2">
        <v>7408.01</v>
      </c>
      <c r="E697" s="1">
        <v>45646</v>
      </c>
      <c r="F697" t="s">
        <v>51</v>
      </c>
    </row>
    <row r="698" spans="1:6" x14ac:dyDescent="0.25">
      <c r="A698" t="str">
        <f>"04086"</f>
        <v>04086</v>
      </c>
      <c r="B698" t="s">
        <v>288</v>
      </c>
      <c r="C698">
        <v>126928</v>
      </c>
      <c r="D698" s="2">
        <v>288045.11</v>
      </c>
      <c r="E698" s="1">
        <v>45646</v>
      </c>
      <c r="F698" t="s">
        <v>51</v>
      </c>
    </row>
    <row r="699" spans="1:6" x14ac:dyDescent="0.25">
      <c r="A699" t="str">
        <f>"05590"</f>
        <v>05590</v>
      </c>
      <c r="B699" t="s">
        <v>354</v>
      </c>
      <c r="C699">
        <v>126929</v>
      </c>
      <c r="D699" s="2">
        <v>36150</v>
      </c>
      <c r="E699" s="1">
        <v>45646</v>
      </c>
      <c r="F699" t="s">
        <v>51</v>
      </c>
    </row>
    <row r="700" spans="1:6" x14ac:dyDescent="0.25">
      <c r="A700" t="str">
        <f>"04019"</f>
        <v>04019</v>
      </c>
      <c r="B700" t="s">
        <v>355</v>
      </c>
      <c r="C700">
        <v>126930</v>
      </c>
      <c r="D700" s="2">
        <v>1532.11</v>
      </c>
      <c r="E700" s="1">
        <v>45646</v>
      </c>
      <c r="F700" t="s">
        <v>15</v>
      </c>
    </row>
    <row r="701" spans="1:6" x14ac:dyDescent="0.25">
      <c r="A701" t="str">
        <f>"04019"</f>
        <v>04019</v>
      </c>
      <c r="B701" t="s">
        <v>355</v>
      </c>
      <c r="C701">
        <v>126930</v>
      </c>
      <c r="D701" s="2">
        <v>1532.11</v>
      </c>
      <c r="E701" s="1">
        <v>45646</v>
      </c>
      <c r="F701" t="s">
        <v>15</v>
      </c>
    </row>
    <row r="702" spans="1:6" x14ac:dyDescent="0.25">
      <c r="A702" t="str">
        <f>"04533"</f>
        <v>04533</v>
      </c>
      <c r="B702" t="s">
        <v>250</v>
      </c>
      <c r="C702">
        <v>126931</v>
      </c>
      <c r="D702" s="2">
        <v>3275.7</v>
      </c>
      <c r="E702" s="1">
        <v>45646</v>
      </c>
      <c r="F702" t="s">
        <v>51</v>
      </c>
    </row>
    <row r="703" spans="1:6" x14ac:dyDescent="0.25">
      <c r="A703" t="str">
        <f>"03919"</f>
        <v>03919</v>
      </c>
      <c r="B703" t="s">
        <v>190</v>
      </c>
      <c r="C703">
        <v>126932</v>
      </c>
      <c r="D703" s="2">
        <v>4685.1000000000004</v>
      </c>
      <c r="E703" s="1">
        <v>45646</v>
      </c>
      <c r="F703" t="s">
        <v>51</v>
      </c>
    </row>
    <row r="704" spans="1:6" x14ac:dyDescent="0.25">
      <c r="A704" t="str">
        <f>"04838"</f>
        <v>04838</v>
      </c>
      <c r="B704" t="s">
        <v>191</v>
      </c>
      <c r="C704">
        <v>126933</v>
      </c>
      <c r="D704" s="2">
        <v>2500</v>
      </c>
      <c r="E704" s="1">
        <v>45646</v>
      </c>
      <c r="F704" t="s">
        <v>51</v>
      </c>
    </row>
    <row r="705" spans="1:6" x14ac:dyDescent="0.25">
      <c r="A705" t="str">
        <f>"03329"</f>
        <v>03329</v>
      </c>
      <c r="B705" t="s">
        <v>107</v>
      </c>
      <c r="C705">
        <v>126934</v>
      </c>
      <c r="D705" s="2">
        <v>1655</v>
      </c>
      <c r="E705" s="1">
        <v>45646</v>
      </c>
      <c r="F705" t="s">
        <v>51</v>
      </c>
    </row>
    <row r="706" spans="1:6" x14ac:dyDescent="0.25">
      <c r="A706" t="str">
        <f>"04123"</f>
        <v>04123</v>
      </c>
      <c r="B706" t="s">
        <v>155</v>
      </c>
      <c r="C706">
        <v>126935</v>
      </c>
      <c r="D706" s="2">
        <v>3500</v>
      </c>
      <c r="E706" s="1">
        <v>45646</v>
      </c>
      <c r="F706" t="s">
        <v>51</v>
      </c>
    </row>
    <row r="707" spans="1:6" x14ac:dyDescent="0.25">
      <c r="A707" t="str">
        <f>"04262"</f>
        <v>04262</v>
      </c>
      <c r="B707" t="s">
        <v>156</v>
      </c>
      <c r="C707">
        <v>126936</v>
      </c>
      <c r="D707" s="2">
        <v>16110</v>
      </c>
      <c r="E707" s="1">
        <v>45646</v>
      </c>
      <c r="F707" t="s">
        <v>51</v>
      </c>
    </row>
    <row r="708" spans="1:6" x14ac:dyDescent="0.25">
      <c r="A708" t="str">
        <f>"04703"</f>
        <v>04703</v>
      </c>
      <c r="B708" t="s">
        <v>275</v>
      </c>
      <c r="C708">
        <v>126937</v>
      </c>
      <c r="D708" s="2">
        <v>27062.91</v>
      </c>
      <c r="E708" s="1">
        <v>45646</v>
      </c>
      <c r="F708" t="s">
        <v>51</v>
      </c>
    </row>
    <row r="709" spans="1:6" x14ac:dyDescent="0.25">
      <c r="A709" t="str">
        <f>"04920"</f>
        <v>04920</v>
      </c>
      <c r="B709" t="s">
        <v>194</v>
      </c>
      <c r="C709">
        <v>126938</v>
      </c>
      <c r="D709" s="2">
        <v>3289.98</v>
      </c>
      <c r="E709" s="1">
        <v>45646</v>
      </c>
      <c r="F709" t="s">
        <v>51</v>
      </c>
    </row>
    <row r="710" spans="1:6" x14ac:dyDescent="0.25">
      <c r="A710" t="str">
        <f>"05276"</f>
        <v>05276</v>
      </c>
      <c r="B710" t="s">
        <v>197</v>
      </c>
      <c r="C710">
        <v>126939</v>
      </c>
      <c r="D710" s="2">
        <v>3333</v>
      </c>
      <c r="E710" s="1">
        <v>45646</v>
      </c>
      <c r="F710" t="s">
        <v>51</v>
      </c>
    </row>
    <row r="711" spans="1:6" x14ac:dyDescent="0.25">
      <c r="A711" t="str">
        <f>"04308"</f>
        <v>04308</v>
      </c>
      <c r="B711" t="s">
        <v>198</v>
      </c>
      <c r="C711">
        <v>126940</v>
      </c>
      <c r="D711" s="2">
        <v>2978.63</v>
      </c>
      <c r="E711" s="1">
        <v>45646</v>
      </c>
      <c r="F711" t="s">
        <v>51</v>
      </c>
    </row>
    <row r="712" spans="1:6" x14ac:dyDescent="0.25">
      <c r="A712" t="str">
        <f>"03988"</f>
        <v>03988</v>
      </c>
      <c r="B712" t="s">
        <v>159</v>
      </c>
      <c r="C712">
        <v>126941</v>
      </c>
      <c r="D712" s="2">
        <v>3980.4</v>
      </c>
      <c r="E712" s="1">
        <v>45646</v>
      </c>
      <c r="F712" t="s">
        <v>51</v>
      </c>
    </row>
    <row r="713" spans="1:6" x14ac:dyDescent="0.25">
      <c r="A713" t="str">
        <f>"00818"</f>
        <v>00818</v>
      </c>
      <c r="B713" t="s">
        <v>200</v>
      </c>
      <c r="C713">
        <v>126942</v>
      </c>
      <c r="D713" s="2">
        <v>2165.37</v>
      </c>
      <c r="E713" s="1">
        <v>45646</v>
      </c>
      <c r="F713" t="s">
        <v>51</v>
      </c>
    </row>
    <row r="714" spans="1:6" x14ac:dyDescent="0.25">
      <c r="A714" t="str">
        <f>"00916"</f>
        <v>00916</v>
      </c>
      <c r="B714" t="s">
        <v>123</v>
      </c>
      <c r="C714">
        <v>126943</v>
      </c>
      <c r="D714" s="2">
        <v>2775.94</v>
      </c>
      <c r="E714" s="1">
        <v>45646</v>
      </c>
      <c r="F714" t="s">
        <v>51</v>
      </c>
    </row>
    <row r="715" spans="1:6" x14ac:dyDescent="0.25">
      <c r="A715" t="str">
        <f>"02600"</f>
        <v>02600</v>
      </c>
      <c r="B715" t="s">
        <v>356</v>
      </c>
      <c r="C715">
        <v>126944</v>
      </c>
      <c r="D715" s="2">
        <v>101953.78</v>
      </c>
      <c r="E715" s="1">
        <v>45646</v>
      </c>
      <c r="F715" t="s">
        <v>51</v>
      </c>
    </row>
    <row r="716" spans="1:6" x14ac:dyDescent="0.25">
      <c r="A716" t="str">
        <f>"04778"</f>
        <v>04778</v>
      </c>
      <c r="B716" t="s">
        <v>165</v>
      </c>
      <c r="C716">
        <v>126945</v>
      </c>
      <c r="D716" s="2">
        <v>19500</v>
      </c>
      <c r="E716" s="1">
        <v>45646</v>
      </c>
      <c r="F716" t="s">
        <v>51</v>
      </c>
    </row>
    <row r="717" spans="1:6" x14ac:dyDescent="0.25">
      <c r="A717" t="str">
        <f>"03237"</f>
        <v>03237</v>
      </c>
      <c r="B717" t="s">
        <v>128</v>
      </c>
      <c r="C717">
        <v>126946</v>
      </c>
      <c r="D717" s="2">
        <v>1244.8499999999999</v>
      </c>
      <c r="E717" s="1">
        <v>45646</v>
      </c>
      <c r="F717" t="s">
        <v>51</v>
      </c>
    </row>
    <row r="718" spans="1:6" x14ac:dyDescent="0.25">
      <c r="A718" t="str">
        <f>"03129"</f>
        <v>03129</v>
      </c>
      <c r="B718" t="s">
        <v>131</v>
      </c>
      <c r="C718">
        <v>126947</v>
      </c>
      <c r="D718" s="2">
        <v>1196.44</v>
      </c>
      <c r="E718" s="1">
        <v>45646</v>
      </c>
      <c r="F718" t="s">
        <v>51</v>
      </c>
    </row>
    <row r="719" spans="1:6" x14ac:dyDescent="0.25">
      <c r="A719" t="str">
        <f>"03687"</f>
        <v>03687</v>
      </c>
      <c r="B719" t="s">
        <v>298</v>
      </c>
      <c r="C719">
        <v>126948</v>
      </c>
      <c r="D719" s="2">
        <v>2520</v>
      </c>
      <c r="E719" s="1">
        <v>45646</v>
      </c>
      <c r="F719" t="s">
        <v>51</v>
      </c>
    </row>
    <row r="720" spans="1:6" x14ac:dyDescent="0.25">
      <c r="A720" t="str">
        <f>"04322"</f>
        <v>04322</v>
      </c>
      <c r="B720" t="s">
        <v>357</v>
      </c>
      <c r="C720">
        <v>126949</v>
      </c>
      <c r="D720" s="2">
        <v>7521.5</v>
      </c>
      <c r="E720" s="1">
        <v>45646</v>
      </c>
      <c r="F720" t="s">
        <v>51</v>
      </c>
    </row>
    <row r="721" spans="1:6" x14ac:dyDescent="0.25">
      <c r="A721" t="str">
        <f>"05572"</f>
        <v>05572</v>
      </c>
      <c r="B721" t="s">
        <v>358</v>
      </c>
      <c r="C721">
        <v>126950</v>
      </c>
      <c r="D721" s="2">
        <v>37865.33</v>
      </c>
      <c r="E721" s="1">
        <v>45646</v>
      </c>
      <c r="F721" t="s">
        <v>51</v>
      </c>
    </row>
    <row r="722" spans="1:6" x14ac:dyDescent="0.25">
      <c r="A722" t="str">
        <f>"01179"</f>
        <v>01179</v>
      </c>
      <c r="B722" t="s">
        <v>8</v>
      </c>
      <c r="C722">
        <v>126951</v>
      </c>
      <c r="D722" s="2">
        <v>1260</v>
      </c>
      <c r="E722" s="1">
        <v>45646</v>
      </c>
      <c r="F722" t="s">
        <v>15</v>
      </c>
    </row>
    <row r="723" spans="1:6" x14ac:dyDescent="0.25">
      <c r="A723" t="str">
        <f>"00969"</f>
        <v>00969</v>
      </c>
      <c r="B723" t="s">
        <v>137</v>
      </c>
      <c r="C723">
        <v>126952</v>
      </c>
      <c r="D723" s="2">
        <v>9732.58</v>
      </c>
      <c r="E723" s="1">
        <v>45646</v>
      </c>
      <c r="F723" t="s">
        <v>51</v>
      </c>
    </row>
    <row r="724" spans="1:6" x14ac:dyDescent="0.25">
      <c r="A724" t="str">
        <f>"01244"</f>
        <v>01244</v>
      </c>
      <c r="B724" t="s">
        <v>347</v>
      </c>
      <c r="C724">
        <v>126953</v>
      </c>
      <c r="D724" s="2">
        <v>13000</v>
      </c>
      <c r="E724" s="1">
        <v>45646</v>
      </c>
      <c r="F724" t="s">
        <v>51</v>
      </c>
    </row>
    <row r="725" spans="1:6" x14ac:dyDescent="0.25">
      <c r="A725" t="str">
        <f>"03963"</f>
        <v>03963</v>
      </c>
      <c r="B725" t="s">
        <v>207</v>
      </c>
      <c r="C725">
        <v>126954</v>
      </c>
      <c r="D725" s="2">
        <v>15226</v>
      </c>
      <c r="E725" s="1">
        <v>45646</v>
      </c>
      <c r="F725" t="s">
        <v>51</v>
      </c>
    </row>
    <row r="726" spans="1:6" x14ac:dyDescent="0.25">
      <c r="A726" t="str">
        <f>"05051"</f>
        <v>05051</v>
      </c>
      <c r="B726" t="s">
        <v>211</v>
      </c>
      <c r="C726">
        <v>126955</v>
      </c>
      <c r="D726" s="2">
        <v>645</v>
      </c>
      <c r="E726" s="1">
        <v>45646</v>
      </c>
      <c r="F726" t="s">
        <v>51</v>
      </c>
    </row>
    <row r="727" spans="1:6" x14ac:dyDescent="0.25">
      <c r="A727" t="str">
        <f>"05398"</f>
        <v>05398</v>
      </c>
      <c r="B727" t="s">
        <v>142</v>
      </c>
      <c r="C727">
        <v>126956</v>
      </c>
      <c r="D727" s="2">
        <v>141.63999999999999</v>
      </c>
      <c r="E727" s="1">
        <v>45646</v>
      </c>
      <c r="F727" t="s">
        <v>51</v>
      </c>
    </row>
    <row r="728" spans="1:6" x14ac:dyDescent="0.25">
      <c r="A728" t="str">
        <f>"05513"</f>
        <v>05513</v>
      </c>
      <c r="B728" t="s">
        <v>212</v>
      </c>
      <c r="C728">
        <v>126957</v>
      </c>
      <c r="D728" s="2">
        <v>383.5</v>
      </c>
      <c r="E728" s="1">
        <v>45646</v>
      </c>
      <c r="F728" t="s">
        <v>51</v>
      </c>
    </row>
    <row r="729" spans="1:6" x14ac:dyDescent="0.25">
      <c r="A729" t="str">
        <f>"04018"</f>
        <v>04018</v>
      </c>
      <c r="B729" t="s">
        <v>45</v>
      </c>
      <c r="C729">
        <v>126958</v>
      </c>
      <c r="D729" s="2">
        <v>1283.6400000000001</v>
      </c>
      <c r="E729" s="1">
        <v>45646</v>
      </c>
      <c r="F729" t="s">
        <v>51</v>
      </c>
    </row>
    <row r="730" spans="1:6" x14ac:dyDescent="0.25">
      <c r="A730" t="str">
        <f>"04463"</f>
        <v>04463</v>
      </c>
      <c r="B730" t="s">
        <v>45</v>
      </c>
      <c r="C730">
        <v>126959</v>
      </c>
      <c r="D730" s="2">
        <v>56.99</v>
      </c>
      <c r="E730" s="1">
        <v>45646</v>
      </c>
      <c r="F730" t="s">
        <v>51</v>
      </c>
    </row>
    <row r="731" spans="1:6" x14ac:dyDescent="0.25">
      <c r="A731" t="str">
        <f>"04464"</f>
        <v>04464</v>
      </c>
      <c r="B731" t="s">
        <v>45</v>
      </c>
      <c r="C731">
        <v>126960</v>
      </c>
      <c r="D731" s="2">
        <v>58.78</v>
      </c>
      <c r="E731" s="1">
        <v>45646</v>
      </c>
      <c r="F731" t="s">
        <v>51</v>
      </c>
    </row>
    <row r="732" spans="1:6" x14ac:dyDescent="0.25">
      <c r="A732" t="str">
        <f>"04719"</f>
        <v>04719</v>
      </c>
      <c r="B732" t="s">
        <v>45</v>
      </c>
      <c r="C732">
        <v>126961</v>
      </c>
      <c r="D732" s="2">
        <v>275.94</v>
      </c>
      <c r="E732" s="1">
        <v>45646</v>
      </c>
      <c r="F732" t="s">
        <v>51</v>
      </c>
    </row>
    <row r="733" spans="1:6" x14ac:dyDescent="0.25">
      <c r="A733" t="str">
        <f>"05072"</f>
        <v>05072</v>
      </c>
      <c r="B733" t="s">
        <v>45</v>
      </c>
      <c r="C733">
        <v>126962</v>
      </c>
      <c r="D733" s="2">
        <v>354.82</v>
      </c>
      <c r="E733" s="1">
        <v>45646</v>
      </c>
      <c r="F733" t="s">
        <v>51</v>
      </c>
    </row>
    <row r="734" spans="1:6" x14ac:dyDescent="0.25">
      <c r="A734" t="str">
        <f>"24636"</f>
        <v>24636</v>
      </c>
      <c r="B734" t="s">
        <v>45</v>
      </c>
      <c r="C734">
        <v>126963</v>
      </c>
      <c r="D734" s="2">
        <v>111.36</v>
      </c>
      <c r="E734" s="1">
        <v>45646</v>
      </c>
      <c r="F734" t="s">
        <v>51</v>
      </c>
    </row>
    <row r="735" spans="1:6" x14ac:dyDescent="0.25">
      <c r="A735" t="str">
        <f>"04943"</f>
        <v>04943</v>
      </c>
      <c r="B735" t="s">
        <v>56</v>
      </c>
      <c r="C735">
        <v>126964</v>
      </c>
      <c r="D735" s="2">
        <v>2514.48</v>
      </c>
      <c r="E735" s="1">
        <v>45646</v>
      </c>
      <c r="F735" t="s">
        <v>51</v>
      </c>
    </row>
    <row r="736" spans="1:6" x14ac:dyDescent="0.25">
      <c r="A736" t="str">
        <f>"00654"</f>
        <v>00654</v>
      </c>
      <c r="B736" t="s">
        <v>58</v>
      </c>
      <c r="C736">
        <v>126965</v>
      </c>
      <c r="D736" s="2">
        <v>200.52</v>
      </c>
      <c r="E736" s="1">
        <v>45646</v>
      </c>
      <c r="F736" t="s">
        <v>51</v>
      </c>
    </row>
    <row r="737" spans="1:6" x14ac:dyDescent="0.25">
      <c r="A737" t="str">
        <f>"00115"</f>
        <v>00115</v>
      </c>
      <c r="B737" t="s">
        <v>213</v>
      </c>
      <c r="C737">
        <v>126966</v>
      </c>
      <c r="D737" s="2">
        <v>258.89999999999998</v>
      </c>
      <c r="E737" s="1">
        <v>45646</v>
      </c>
      <c r="F737" t="s">
        <v>51</v>
      </c>
    </row>
    <row r="738" spans="1:6" x14ac:dyDescent="0.25">
      <c r="A738" t="str">
        <f>"04621"</f>
        <v>04621</v>
      </c>
      <c r="B738" t="s">
        <v>359</v>
      </c>
      <c r="C738">
        <v>126967</v>
      </c>
      <c r="D738" s="2">
        <v>115</v>
      </c>
      <c r="E738" s="1">
        <v>45646</v>
      </c>
      <c r="F738" t="s">
        <v>51</v>
      </c>
    </row>
    <row r="739" spans="1:6" x14ac:dyDescent="0.25">
      <c r="A739" t="str">
        <f>"01525"</f>
        <v>01525</v>
      </c>
      <c r="B739" t="s">
        <v>60</v>
      </c>
      <c r="C739">
        <v>126968</v>
      </c>
      <c r="D739" s="2">
        <v>536.22</v>
      </c>
      <c r="E739" s="1">
        <v>45646</v>
      </c>
      <c r="F739" t="s">
        <v>51</v>
      </c>
    </row>
    <row r="740" spans="1:6" x14ac:dyDescent="0.25">
      <c r="A740" t="str">
        <f>"05126"</f>
        <v>05126</v>
      </c>
      <c r="B740" t="s">
        <v>334</v>
      </c>
      <c r="C740">
        <v>126969</v>
      </c>
      <c r="D740" s="2">
        <v>780</v>
      </c>
      <c r="E740" s="1">
        <v>45646</v>
      </c>
      <c r="F740" t="s">
        <v>51</v>
      </c>
    </row>
    <row r="741" spans="1:6" x14ac:dyDescent="0.25">
      <c r="A741" t="str">
        <f>"03541"</f>
        <v>03541</v>
      </c>
      <c r="B741" t="s">
        <v>61</v>
      </c>
      <c r="C741">
        <v>126970</v>
      </c>
      <c r="D741" s="2">
        <v>209.93</v>
      </c>
      <c r="E741" s="1">
        <v>45646</v>
      </c>
      <c r="F741" t="s">
        <v>51</v>
      </c>
    </row>
    <row r="742" spans="1:6" x14ac:dyDescent="0.25">
      <c r="A742" t="str">
        <f>"04388"</f>
        <v>04388</v>
      </c>
      <c r="B742" t="s">
        <v>63</v>
      </c>
      <c r="C742">
        <v>126971</v>
      </c>
      <c r="D742" s="2">
        <v>209.1</v>
      </c>
      <c r="E742" s="1">
        <v>45646</v>
      </c>
      <c r="F742" t="s">
        <v>51</v>
      </c>
    </row>
    <row r="743" spans="1:6" x14ac:dyDescent="0.25">
      <c r="A743" t="str">
        <f>"05004"</f>
        <v>05004</v>
      </c>
      <c r="B743" t="s">
        <v>240</v>
      </c>
      <c r="C743">
        <v>126972</v>
      </c>
      <c r="D743" s="2">
        <v>115.09</v>
      </c>
      <c r="E743" s="1">
        <v>45646</v>
      </c>
      <c r="F743" t="s">
        <v>51</v>
      </c>
    </row>
    <row r="744" spans="1:6" x14ac:dyDescent="0.25">
      <c r="A744" t="str">
        <f>"01596"</f>
        <v>01596</v>
      </c>
      <c r="B744" t="s">
        <v>66</v>
      </c>
      <c r="C744">
        <v>126973</v>
      </c>
      <c r="D744" s="2">
        <v>710</v>
      </c>
      <c r="E744" s="1">
        <v>45646</v>
      </c>
      <c r="F744" t="s">
        <v>51</v>
      </c>
    </row>
    <row r="745" spans="1:6" x14ac:dyDescent="0.25">
      <c r="A745" t="str">
        <f>"05460"</f>
        <v>05460</v>
      </c>
      <c r="B745" t="s">
        <v>214</v>
      </c>
      <c r="C745">
        <v>126974</v>
      </c>
      <c r="D745" s="2">
        <v>360.98</v>
      </c>
      <c r="E745" s="1">
        <v>45646</v>
      </c>
      <c r="F745" t="s">
        <v>51</v>
      </c>
    </row>
    <row r="746" spans="1:6" x14ac:dyDescent="0.25">
      <c r="A746" t="str">
        <f>"05129"</f>
        <v>05129</v>
      </c>
      <c r="B746" t="s">
        <v>68</v>
      </c>
      <c r="C746">
        <v>126975</v>
      </c>
      <c r="D746" s="2">
        <v>57.2</v>
      </c>
      <c r="E746" s="1">
        <v>45646</v>
      </c>
      <c r="F746" t="s">
        <v>51</v>
      </c>
    </row>
    <row r="747" spans="1:6" x14ac:dyDescent="0.25">
      <c r="A747" t="str">
        <f>"05024"</f>
        <v>05024</v>
      </c>
      <c r="B747" t="s">
        <v>178</v>
      </c>
      <c r="C747">
        <v>126976</v>
      </c>
      <c r="D747" s="2">
        <v>276.66000000000003</v>
      </c>
      <c r="E747" s="1">
        <v>45646</v>
      </c>
      <c r="F747" t="s">
        <v>51</v>
      </c>
    </row>
    <row r="748" spans="1:6" x14ac:dyDescent="0.25">
      <c r="A748" t="str">
        <f>"02030"</f>
        <v>02030</v>
      </c>
      <c r="B748" t="s">
        <v>267</v>
      </c>
      <c r="C748">
        <v>126977</v>
      </c>
      <c r="D748" s="2">
        <v>720</v>
      </c>
      <c r="E748" s="1">
        <v>45646</v>
      </c>
      <c r="F748" t="s">
        <v>51</v>
      </c>
    </row>
    <row r="749" spans="1:6" x14ac:dyDescent="0.25">
      <c r="A749" t="str">
        <f>"03651"</f>
        <v>03651</v>
      </c>
      <c r="B749" t="s">
        <v>360</v>
      </c>
      <c r="C749">
        <v>126978</v>
      </c>
      <c r="D749" s="2">
        <v>1186.96</v>
      </c>
      <c r="E749" s="1">
        <v>45646</v>
      </c>
      <c r="F749" t="s">
        <v>51</v>
      </c>
    </row>
    <row r="750" spans="1:6" x14ac:dyDescent="0.25">
      <c r="A750" t="str">
        <f>"04549"</f>
        <v>04549</v>
      </c>
      <c r="B750" t="s">
        <v>243</v>
      </c>
      <c r="C750">
        <v>126979</v>
      </c>
      <c r="D750" s="2">
        <v>7900.74</v>
      </c>
      <c r="E750" s="1">
        <v>45646</v>
      </c>
      <c r="F750" t="s">
        <v>51</v>
      </c>
    </row>
    <row r="751" spans="1:6" x14ac:dyDescent="0.25">
      <c r="A751" t="str">
        <f>"04178"</f>
        <v>04178</v>
      </c>
      <c r="B751" t="s">
        <v>328</v>
      </c>
      <c r="C751">
        <v>126980</v>
      </c>
      <c r="D751" s="2">
        <v>412.64</v>
      </c>
      <c r="E751" s="1">
        <v>45646</v>
      </c>
      <c r="F751" t="s">
        <v>51</v>
      </c>
    </row>
    <row r="752" spans="1:6" x14ac:dyDescent="0.25">
      <c r="A752" t="str">
        <f>"03878"</f>
        <v>03878</v>
      </c>
      <c r="B752" t="s">
        <v>221</v>
      </c>
      <c r="C752">
        <v>126981</v>
      </c>
      <c r="D752" s="2">
        <v>909.42</v>
      </c>
      <c r="E752" s="1">
        <v>45646</v>
      </c>
      <c r="F752" t="s">
        <v>51</v>
      </c>
    </row>
    <row r="753" spans="1:6" x14ac:dyDescent="0.25">
      <c r="A753" t="str">
        <f>"03746"</f>
        <v>03746</v>
      </c>
      <c r="B753" t="s">
        <v>247</v>
      </c>
      <c r="C753">
        <v>126982</v>
      </c>
      <c r="D753" s="2">
        <v>97</v>
      </c>
      <c r="E753" s="1">
        <v>45646</v>
      </c>
      <c r="F753" t="s">
        <v>51</v>
      </c>
    </row>
    <row r="754" spans="1:6" x14ac:dyDescent="0.25">
      <c r="A754" t="str">
        <f>"04802"</f>
        <v>04802</v>
      </c>
      <c r="B754" t="s">
        <v>22</v>
      </c>
      <c r="C754">
        <v>126983</v>
      </c>
      <c r="D754" s="2">
        <v>128.6</v>
      </c>
      <c r="E754" s="1">
        <v>45646</v>
      </c>
      <c r="F754" t="s">
        <v>51</v>
      </c>
    </row>
    <row r="755" spans="1:6" x14ac:dyDescent="0.25">
      <c r="A755" t="str">
        <f>"04895"</f>
        <v>04895</v>
      </c>
      <c r="B755" t="s">
        <v>83</v>
      </c>
      <c r="C755">
        <v>126984</v>
      </c>
      <c r="D755" s="2">
        <v>1120.8399999999999</v>
      </c>
      <c r="E755" s="1">
        <v>45646</v>
      </c>
      <c r="F755" t="s">
        <v>51</v>
      </c>
    </row>
    <row r="756" spans="1:6" x14ac:dyDescent="0.25">
      <c r="A756" t="str">
        <f>"04304"</f>
        <v>04304</v>
      </c>
      <c r="B756" t="s">
        <v>84</v>
      </c>
      <c r="C756">
        <v>126985</v>
      </c>
      <c r="D756" s="2">
        <v>19890.04</v>
      </c>
      <c r="E756" s="1">
        <v>45646</v>
      </c>
      <c r="F756" t="s">
        <v>51</v>
      </c>
    </row>
    <row r="757" spans="1:6" x14ac:dyDescent="0.25">
      <c r="A757" t="str">
        <f>"03435"</f>
        <v>03435</v>
      </c>
      <c r="B757" t="s">
        <v>49</v>
      </c>
      <c r="C757">
        <v>126986</v>
      </c>
      <c r="D757" s="2">
        <v>776.98</v>
      </c>
      <c r="E757" s="1">
        <v>45646</v>
      </c>
      <c r="F757" t="s">
        <v>51</v>
      </c>
    </row>
    <row r="758" spans="1:6" x14ac:dyDescent="0.25">
      <c r="A758" t="str">
        <f>"00501"</f>
        <v>00501</v>
      </c>
      <c r="B758" t="s">
        <v>87</v>
      </c>
      <c r="C758">
        <v>126987</v>
      </c>
      <c r="D758" s="2">
        <v>136.19999999999999</v>
      </c>
      <c r="E758" s="1">
        <v>45646</v>
      </c>
      <c r="F758" t="s">
        <v>51</v>
      </c>
    </row>
    <row r="759" spans="1:6" x14ac:dyDescent="0.25">
      <c r="A759" t="str">
        <f>"00460"</f>
        <v>00460</v>
      </c>
      <c r="B759" t="s">
        <v>291</v>
      </c>
      <c r="C759">
        <v>126988</v>
      </c>
      <c r="D759" s="2">
        <v>545.47</v>
      </c>
      <c r="E759" s="1">
        <v>45646</v>
      </c>
      <c r="F759" t="s">
        <v>51</v>
      </c>
    </row>
    <row r="760" spans="1:6" x14ac:dyDescent="0.25">
      <c r="A760" t="str">
        <f>"01415"</f>
        <v>01415</v>
      </c>
      <c r="B760" t="s">
        <v>89</v>
      </c>
      <c r="C760">
        <v>126989</v>
      </c>
      <c r="D760" s="2">
        <v>4558.32</v>
      </c>
      <c r="E760" s="1">
        <v>45646</v>
      </c>
      <c r="F760" t="s">
        <v>51</v>
      </c>
    </row>
    <row r="761" spans="1:6" x14ac:dyDescent="0.25">
      <c r="A761" t="str">
        <f>"00565"</f>
        <v>00565</v>
      </c>
      <c r="B761" t="s">
        <v>92</v>
      </c>
      <c r="C761">
        <v>126991</v>
      </c>
      <c r="D761" s="2">
        <v>3001.59</v>
      </c>
      <c r="E761" s="1">
        <v>45646</v>
      </c>
      <c r="F761" t="s">
        <v>51</v>
      </c>
    </row>
    <row r="762" spans="1:6" x14ac:dyDescent="0.25">
      <c r="A762" t="str">
        <f>"01604"</f>
        <v>01604</v>
      </c>
      <c r="B762" t="s">
        <v>93</v>
      </c>
      <c r="C762">
        <v>126999</v>
      </c>
      <c r="D762" s="2">
        <v>121.14</v>
      </c>
      <c r="E762" s="1">
        <v>45646</v>
      </c>
      <c r="F762" t="s">
        <v>51</v>
      </c>
    </row>
    <row r="763" spans="1:6" x14ac:dyDescent="0.25">
      <c r="A763" t="str">
        <f>"05241"</f>
        <v>05241</v>
      </c>
      <c r="B763" t="s">
        <v>94</v>
      </c>
      <c r="C763">
        <v>127000</v>
      </c>
      <c r="D763" s="2">
        <v>70</v>
      </c>
      <c r="E763" s="1">
        <v>45646</v>
      </c>
      <c r="F763" t="s">
        <v>51</v>
      </c>
    </row>
    <row r="764" spans="1:6" x14ac:dyDescent="0.25">
      <c r="A764" t="str">
        <f>"05274"</f>
        <v>05274</v>
      </c>
      <c r="B764" t="s">
        <v>311</v>
      </c>
      <c r="C764">
        <v>127001</v>
      </c>
      <c r="D764" s="2">
        <v>167.02</v>
      </c>
      <c r="E764" s="1">
        <v>45646</v>
      </c>
      <c r="F764" t="s">
        <v>51</v>
      </c>
    </row>
    <row r="765" spans="1:6" x14ac:dyDescent="0.25">
      <c r="A765" t="str">
        <f>"03463"</f>
        <v>03463</v>
      </c>
      <c r="B765" t="s">
        <v>99</v>
      </c>
      <c r="C765">
        <v>127002</v>
      </c>
      <c r="D765" s="2">
        <v>70.180000000000007</v>
      </c>
      <c r="E765" s="1">
        <v>45646</v>
      </c>
      <c r="F765" t="s">
        <v>51</v>
      </c>
    </row>
    <row r="766" spans="1:6" x14ac:dyDescent="0.25">
      <c r="A766" t="str">
        <f>"05172"</f>
        <v>05172</v>
      </c>
      <c r="B766" t="s">
        <v>101</v>
      </c>
      <c r="C766">
        <v>127003</v>
      </c>
      <c r="D766" s="2">
        <v>1274.17</v>
      </c>
      <c r="E766" s="1">
        <v>45646</v>
      </c>
      <c r="F766" t="s">
        <v>51</v>
      </c>
    </row>
    <row r="767" spans="1:6" x14ac:dyDescent="0.25">
      <c r="A767" t="str">
        <f>"04620"</f>
        <v>04620</v>
      </c>
      <c r="B767" t="s">
        <v>314</v>
      </c>
      <c r="C767">
        <v>127004</v>
      </c>
      <c r="D767" s="2">
        <v>450</v>
      </c>
      <c r="E767" s="1">
        <v>45646</v>
      </c>
      <c r="F767" t="s">
        <v>51</v>
      </c>
    </row>
    <row r="768" spans="1:6" x14ac:dyDescent="0.25">
      <c r="A768" t="str">
        <f>"05592"</f>
        <v>05592</v>
      </c>
      <c r="B768" t="s">
        <v>361</v>
      </c>
      <c r="C768">
        <v>127005</v>
      </c>
      <c r="D768" s="2">
        <v>855</v>
      </c>
      <c r="E768" s="1">
        <v>45646</v>
      </c>
      <c r="F768" t="s">
        <v>51</v>
      </c>
    </row>
    <row r="769" spans="1:6" x14ac:dyDescent="0.25">
      <c r="A769" t="str">
        <f>"01648"</f>
        <v>01648</v>
      </c>
      <c r="B769" t="s">
        <v>103</v>
      </c>
      <c r="C769">
        <v>127006</v>
      </c>
      <c r="D769" s="2">
        <v>959.64</v>
      </c>
      <c r="E769" s="1">
        <v>45646</v>
      </c>
      <c r="F769" t="s">
        <v>51</v>
      </c>
    </row>
    <row r="770" spans="1:6" x14ac:dyDescent="0.25">
      <c r="A770" t="str">
        <f>"03734"</f>
        <v>03734</v>
      </c>
      <c r="B770" t="s">
        <v>104</v>
      </c>
      <c r="C770">
        <v>127007</v>
      </c>
      <c r="D770" s="2">
        <v>48.41</v>
      </c>
      <c r="E770" s="1">
        <v>45646</v>
      </c>
      <c r="F770" t="s">
        <v>51</v>
      </c>
    </row>
    <row r="771" spans="1:6" x14ac:dyDescent="0.25">
      <c r="A771" t="str">
        <f>"05451"</f>
        <v>05451</v>
      </c>
      <c r="B771" t="s">
        <v>105</v>
      </c>
      <c r="C771">
        <v>127008</v>
      </c>
      <c r="D771" s="2">
        <v>975</v>
      </c>
      <c r="E771" s="1">
        <v>45646</v>
      </c>
      <c r="F771" t="s">
        <v>51</v>
      </c>
    </row>
    <row r="772" spans="1:6" x14ac:dyDescent="0.25">
      <c r="A772" t="str">
        <f>"05142"</f>
        <v>05142</v>
      </c>
      <c r="B772" t="s">
        <v>226</v>
      </c>
      <c r="C772">
        <v>127009</v>
      </c>
      <c r="D772" s="2">
        <v>851.18</v>
      </c>
      <c r="E772" s="1">
        <v>45646</v>
      </c>
      <c r="F772" t="s">
        <v>51</v>
      </c>
    </row>
    <row r="773" spans="1:6" x14ac:dyDescent="0.25">
      <c r="A773" t="str">
        <f>"02536"</f>
        <v>02536</v>
      </c>
      <c r="B773" t="s">
        <v>108</v>
      </c>
      <c r="C773">
        <v>127010</v>
      </c>
      <c r="D773" s="2">
        <v>1577.62</v>
      </c>
      <c r="E773" s="1">
        <v>45646</v>
      </c>
      <c r="F773" t="s">
        <v>51</v>
      </c>
    </row>
    <row r="774" spans="1:6" x14ac:dyDescent="0.25">
      <c r="A774" t="str">
        <f>"02571"</f>
        <v>02571</v>
      </c>
      <c r="B774" t="s">
        <v>362</v>
      </c>
      <c r="C774">
        <v>127011</v>
      </c>
      <c r="D774" s="2">
        <v>65</v>
      </c>
      <c r="E774" s="1">
        <v>45646</v>
      </c>
      <c r="F774" t="s">
        <v>51</v>
      </c>
    </row>
    <row r="775" spans="1:6" x14ac:dyDescent="0.25">
      <c r="A775" t="str">
        <f>"03265"</f>
        <v>03265</v>
      </c>
      <c r="B775" t="s">
        <v>363</v>
      </c>
      <c r="C775">
        <v>127012</v>
      </c>
      <c r="D775" s="2">
        <v>75</v>
      </c>
      <c r="E775" s="1">
        <v>45646</v>
      </c>
      <c r="F775" t="s">
        <v>51</v>
      </c>
    </row>
    <row r="776" spans="1:6" x14ac:dyDescent="0.25">
      <c r="A776" t="str">
        <f>"05538"</f>
        <v>05538</v>
      </c>
      <c r="B776" t="s">
        <v>115</v>
      </c>
      <c r="C776">
        <v>127013</v>
      </c>
      <c r="D776" s="2">
        <v>781.2</v>
      </c>
      <c r="E776" s="1">
        <v>45646</v>
      </c>
      <c r="F776" t="s">
        <v>51</v>
      </c>
    </row>
    <row r="777" spans="1:6" x14ac:dyDescent="0.25">
      <c r="A777" t="str">
        <f>"03906"</f>
        <v>03906</v>
      </c>
      <c r="B777" t="s">
        <v>364</v>
      </c>
      <c r="C777">
        <v>127014</v>
      </c>
      <c r="D777" s="2">
        <v>332.25</v>
      </c>
      <c r="E777" s="1">
        <v>45646</v>
      </c>
      <c r="F777" t="s">
        <v>51</v>
      </c>
    </row>
    <row r="778" spans="1:6" x14ac:dyDescent="0.25">
      <c r="A778" t="str">
        <f>"05382"</f>
        <v>05382</v>
      </c>
      <c r="B778" t="s">
        <v>119</v>
      </c>
      <c r="C778">
        <v>127015</v>
      </c>
      <c r="D778" s="2">
        <v>1040.1400000000001</v>
      </c>
      <c r="E778" s="1">
        <v>45646</v>
      </c>
      <c r="F778" t="s">
        <v>51</v>
      </c>
    </row>
    <row r="779" spans="1:6" x14ac:dyDescent="0.25">
      <c r="A779" t="str">
        <f>"03717"</f>
        <v>03717</v>
      </c>
      <c r="B779" t="s">
        <v>365</v>
      </c>
      <c r="C779">
        <v>127016</v>
      </c>
      <c r="D779" s="2">
        <v>577.4</v>
      </c>
      <c r="E779" s="1">
        <v>45646</v>
      </c>
      <c r="F779" t="s">
        <v>51</v>
      </c>
    </row>
    <row r="780" spans="1:6" x14ac:dyDescent="0.25">
      <c r="A780" t="str">
        <f>"03383"</f>
        <v>03383</v>
      </c>
      <c r="B780" t="s">
        <v>366</v>
      </c>
      <c r="C780">
        <v>127017</v>
      </c>
      <c r="D780" s="2">
        <v>200</v>
      </c>
      <c r="E780" s="1">
        <v>45646</v>
      </c>
      <c r="F780" t="s">
        <v>51</v>
      </c>
    </row>
    <row r="781" spans="1:6" x14ac:dyDescent="0.25">
      <c r="A781" t="str">
        <f>"05439"</f>
        <v>05439</v>
      </c>
      <c r="B781" t="s">
        <v>276</v>
      </c>
      <c r="C781">
        <v>127018</v>
      </c>
      <c r="D781" s="2">
        <v>261.5</v>
      </c>
      <c r="E781" s="1">
        <v>45646</v>
      </c>
      <c r="F781" t="s">
        <v>51</v>
      </c>
    </row>
    <row r="782" spans="1:6" x14ac:dyDescent="0.25">
      <c r="A782" t="str">
        <f>"04808"</f>
        <v>04808</v>
      </c>
      <c r="B782" t="s">
        <v>258</v>
      </c>
      <c r="C782">
        <v>127019</v>
      </c>
      <c r="D782" s="2">
        <v>461.36</v>
      </c>
      <c r="E782" s="1">
        <v>45646</v>
      </c>
      <c r="F782" t="s">
        <v>51</v>
      </c>
    </row>
    <row r="783" spans="1:6" x14ac:dyDescent="0.25">
      <c r="A783" t="str">
        <f>"05470"</f>
        <v>05470</v>
      </c>
      <c r="B783" t="s">
        <v>367</v>
      </c>
      <c r="C783">
        <v>127020</v>
      </c>
      <c r="D783" s="2">
        <v>738.5</v>
      </c>
      <c r="E783" s="1">
        <v>45646</v>
      </c>
      <c r="F783" t="s">
        <v>51</v>
      </c>
    </row>
    <row r="784" spans="1:6" x14ac:dyDescent="0.25">
      <c r="A784" t="str">
        <f>"04977"</f>
        <v>04977</v>
      </c>
      <c r="B784" t="s">
        <v>368</v>
      </c>
      <c r="C784">
        <v>127021</v>
      </c>
      <c r="D784" s="2">
        <v>9594</v>
      </c>
      <c r="E784" s="1">
        <v>45646</v>
      </c>
      <c r="F784" t="s">
        <v>51</v>
      </c>
    </row>
    <row r="785" spans="1:6" x14ac:dyDescent="0.25">
      <c r="A785" t="str">
        <f>"04977"</f>
        <v>04977</v>
      </c>
      <c r="B785" t="s">
        <v>368</v>
      </c>
      <c r="C785">
        <v>127022</v>
      </c>
      <c r="D785" s="2">
        <v>8316</v>
      </c>
      <c r="E785" s="1">
        <v>45646</v>
      </c>
      <c r="F785" t="s">
        <v>51</v>
      </c>
    </row>
    <row r="786" spans="1:6" x14ac:dyDescent="0.25">
      <c r="A786" t="str">
        <f>"04977"</f>
        <v>04977</v>
      </c>
      <c r="B786" t="s">
        <v>368</v>
      </c>
      <c r="C786">
        <v>127023</v>
      </c>
      <c r="D786" s="2">
        <v>13445</v>
      </c>
      <c r="E786" s="1">
        <v>45646</v>
      </c>
      <c r="F786" t="s">
        <v>51</v>
      </c>
    </row>
    <row r="787" spans="1:6" x14ac:dyDescent="0.25">
      <c r="A787" t="str">
        <f>"01629"</f>
        <v>01629</v>
      </c>
      <c r="B787" t="s">
        <v>130</v>
      </c>
      <c r="C787">
        <v>127024</v>
      </c>
      <c r="D787" s="2">
        <v>896.87</v>
      </c>
      <c r="E787" s="1">
        <v>45646</v>
      </c>
      <c r="F787" t="s">
        <v>51</v>
      </c>
    </row>
    <row r="788" spans="1:6" x14ac:dyDescent="0.25">
      <c r="A788" t="str">
        <f>"05050"</f>
        <v>05050</v>
      </c>
      <c r="B788" t="s">
        <v>369</v>
      </c>
      <c r="C788">
        <v>127025</v>
      </c>
      <c r="D788" s="2">
        <v>1110</v>
      </c>
      <c r="E788" s="1">
        <v>45646</v>
      </c>
      <c r="F788" t="s">
        <v>51</v>
      </c>
    </row>
    <row r="789" spans="1:6" x14ac:dyDescent="0.25">
      <c r="A789" t="str">
        <f>"03883"</f>
        <v>03883</v>
      </c>
      <c r="B789" t="s">
        <v>231</v>
      </c>
      <c r="C789">
        <v>127026</v>
      </c>
      <c r="D789" s="2">
        <v>724.79</v>
      </c>
      <c r="E789" s="1">
        <v>45646</v>
      </c>
      <c r="F789" t="s">
        <v>51</v>
      </c>
    </row>
    <row r="790" spans="1:6" x14ac:dyDescent="0.25">
      <c r="A790" t="str">
        <f>"00336"</f>
        <v>00336</v>
      </c>
      <c r="B790" t="s">
        <v>232</v>
      </c>
      <c r="C790">
        <v>127027</v>
      </c>
      <c r="D790" s="2">
        <v>203</v>
      </c>
      <c r="E790" s="1">
        <v>45646</v>
      </c>
      <c r="F790" t="s">
        <v>51</v>
      </c>
    </row>
    <row r="791" spans="1:6" x14ac:dyDescent="0.25">
      <c r="A791" t="str">
        <f>"05330"</f>
        <v>05330</v>
      </c>
      <c r="B791" t="s">
        <v>134</v>
      </c>
      <c r="C791">
        <v>127028</v>
      </c>
      <c r="D791" s="2">
        <v>140</v>
      </c>
      <c r="E791" s="1">
        <v>45646</v>
      </c>
      <c r="F791" t="s">
        <v>51</v>
      </c>
    </row>
    <row r="792" spans="1:6" x14ac:dyDescent="0.25">
      <c r="A792" t="str">
        <f>"04582"</f>
        <v>04582</v>
      </c>
      <c r="B792" t="s">
        <v>370</v>
      </c>
      <c r="C792">
        <v>127029</v>
      </c>
      <c r="D792" s="2">
        <v>104.19</v>
      </c>
      <c r="E792" s="1">
        <v>45646</v>
      </c>
      <c r="F792" t="s">
        <v>51</v>
      </c>
    </row>
    <row r="793" spans="1:6" x14ac:dyDescent="0.25">
      <c r="A793" t="str">
        <f>"04016"</f>
        <v>04016</v>
      </c>
      <c r="B793" t="s">
        <v>263</v>
      </c>
      <c r="C793">
        <v>127030</v>
      </c>
      <c r="D793" s="2">
        <v>4081.65</v>
      </c>
      <c r="E793" s="1">
        <v>45646</v>
      </c>
      <c r="F793" t="s">
        <v>51</v>
      </c>
    </row>
    <row r="794" spans="1:6" x14ac:dyDescent="0.25">
      <c r="A794" t="str">
        <f>"44071"</f>
        <v>44071</v>
      </c>
      <c r="B794" t="s">
        <v>233</v>
      </c>
      <c r="C794">
        <v>127031</v>
      </c>
      <c r="D794" s="2">
        <v>37.99</v>
      </c>
      <c r="E794" s="1">
        <v>45646</v>
      </c>
      <c r="F794" t="s">
        <v>51</v>
      </c>
    </row>
    <row r="795" spans="1:6" x14ac:dyDescent="0.25">
      <c r="A795" t="str">
        <f>"00036"</f>
        <v>00036</v>
      </c>
      <c r="B795" t="s">
        <v>206</v>
      </c>
      <c r="C795">
        <v>127032</v>
      </c>
      <c r="D795" s="2">
        <v>130</v>
      </c>
      <c r="E795" s="1">
        <v>45646</v>
      </c>
      <c r="F795" t="s">
        <v>51</v>
      </c>
    </row>
    <row r="796" spans="1:6" x14ac:dyDescent="0.25">
      <c r="A796" t="str">
        <f>"02693"</f>
        <v>02693</v>
      </c>
      <c r="B796" t="s">
        <v>136</v>
      </c>
      <c r="C796">
        <v>127033</v>
      </c>
      <c r="D796" s="2">
        <v>324</v>
      </c>
      <c r="E796" s="1">
        <v>45646</v>
      </c>
      <c r="F796" t="s">
        <v>51</v>
      </c>
    </row>
    <row r="797" spans="1:6" x14ac:dyDescent="0.25">
      <c r="A797" t="str">
        <f>"05048"</f>
        <v>05048</v>
      </c>
      <c r="B797" t="s">
        <v>138</v>
      </c>
      <c r="C797">
        <v>127034</v>
      </c>
      <c r="D797" s="2">
        <v>375</v>
      </c>
      <c r="E797" s="1">
        <v>45646</v>
      </c>
      <c r="F797" t="s">
        <v>51</v>
      </c>
    </row>
    <row r="798" spans="1:6" x14ac:dyDescent="0.25">
      <c r="A798" t="str">
        <f>"05226"</f>
        <v>05226</v>
      </c>
      <c r="B798" t="s">
        <v>13</v>
      </c>
      <c r="C798">
        <v>1972</v>
      </c>
      <c r="D798" s="2">
        <v>10613.33</v>
      </c>
      <c r="E798" s="1">
        <v>45650</v>
      </c>
      <c r="F798" t="s">
        <v>10</v>
      </c>
    </row>
    <row r="799" spans="1:6" x14ac:dyDescent="0.25">
      <c r="A799" t="str">
        <f>"00555"</f>
        <v>00555</v>
      </c>
      <c r="B799" t="s">
        <v>16</v>
      </c>
      <c r="C799">
        <v>1962</v>
      </c>
      <c r="D799" s="2">
        <v>15873.01</v>
      </c>
      <c r="E799" s="1">
        <v>45653</v>
      </c>
      <c r="F799" t="s">
        <v>10</v>
      </c>
    </row>
    <row r="800" spans="1:6" x14ac:dyDescent="0.25">
      <c r="A800" t="str">
        <f>"01532"</f>
        <v>01532</v>
      </c>
      <c r="B800" t="s">
        <v>17</v>
      </c>
      <c r="C800">
        <v>1963</v>
      </c>
      <c r="D800" s="2">
        <v>157404.1</v>
      </c>
      <c r="E800" s="1">
        <v>45653</v>
      </c>
      <c r="F800" t="s">
        <v>10</v>
      </c>
    </row>
    <row r="801" spans="1:6" x14ac:dyDescent="0.25">
      <c r="A801" t="str">
        <f>"03818"</f>
        <v>03818</v>
      </c>
      <c r="B801" t="s">
        <v>19</v>
      </c>
      <c r="C801">
        <v>1965</v>
      </c>
      <c r="D801" s="2">
        <v>739.56</v>
      </c>
      <c r="E801" s="1">
        <v>45653</v>
      </c>
      <c r="F801" t="s">
        <v>10</v>
      </c>
    </row>
    <row r="802" spans="1:6" x14ac:dyDescent="0.25">
      <c r="A802" t="str">
        <f>"04267"</f>
        <v>04267</v>
      </c>
      <c r="B802" t="s">
        <v>20</v>
      </c>
      <c r="C802">
        <v>1966</v>
      </c>
      <c r="D802" s="2">
        <v>335.8</v>
      </c>
      <c r="E802" s="1">
        <v>45653</v>
      </c>
      <c r="F802" t="s">
        <v>10</v>
      </c>
    </row>
    <row r="803" spans="1:6" x14ac:dyDescent="0.25">
      <c r="A803" t="str">
        <f>"04330"</f>
        <v>04330</v>
      </c>
      <c r="B803" t="s">
        <v>21</v>
      </c>
      <c r="C803">
        <v>1967</v>
      </c>
      <c r="D803" s="2">
        <v>138.46</v>
      </c>
      <c r="E803" s="1">
        <v>45653</v>
      </c>
      <c r="F803" t="s">
        <v>10</v>
      </c>
    </row>
    <row r="804" spans="1:6" x14ac:dyDescent="0.25">
      <c r="A804" t="str">
        <f>"04777"</f>
        <v>04777</v>
      </c>
      <c r="B804" t="s">
        <v>22</v>
      </c>
      <c r="C804">
        <v>1968</v>
      </c>
      <c r="D804" s="2">
        <v>674.72</v>
      </c>
      <c r="E804" s="1">
        <v>45653</v>
      </c>
      <c r="F804" t="s">
        <v>10</v>
      </c>
    </row>
    <row r="805" spans="1:6" x14ac:dyDescent="0.25">
      <c r="A805" t="str">
        <f>"04987"</f>
        <v>04987</v>
      </c>
      <c r="B805" t="s">
        <v>21</v>
      </c>
      <c r="C805">
        <v>1969</v>
      </c>
      <c r="D805" s="2">
        <v>670.66</v>
      </c>
      <c r="E805" s="1">
        <v>45653</v>
      </c>
      <c r="F805" t="s">
        <v>10</v>
      </c>
    </row>
    <row r="806" spans="1:6" x14ac:dyDescent="0.25">
      <c r="A806" t="str">
        <f>"05331"</f>
        <v>05331</v>
      </c>
      <c r="B806" t="s">
        <v>23</v>
      </c>
      <c r="C806">
        <v>1970</v>
      </c>
      <c r="D806" s="2">
        <v>553.85</v>
      </c>
      <c r="E806" s="1">
        <v>45653</v>
      </c>
      <c r="F806" t="s">
        <v>10</v>
      </c>
    </row>
    <row r="807" spans="1:6" x14ac:dyDescent="0.25">
      <c r="A807" t="str">
        <f>"03788"</f>
        <v>03788</v>
      </c>
      <c r="B807" t="s">
        <v>18</v>
      </c>
      <c r="C807">
        <v>1964</v>
      </c>
      <c r="D807" s="2">
        <v>22182.6</v>
      </c>
      <c r="E807" s="1">
        <v>45656</v>
      </c>
      <c r="F807" t="s">
        <v>10</v>
      </c>
    </row>
    <row r="808" spans="1:6" x14ac:dyDescent="0.25">
      <c r="A808" t="str">
        <f>"03162"</f>
        <v>03162</v>
      </c>
      <c r="B808" t="s">
        <v>9</v>
      </c>
      <c r="C808">
        <v>1971</v>
      </c>
      <c r="D808" s="2">
        <v>0</v>
      </c>
      <c r="E808" s="1">
        <v>45659</v>
      </c>
      <c r="F808" t="s">
        <v>10</v>
      </c>
    </row>
    <row r="809" spans="1:6" x14ac:dyDescent="0.25">
      <c r="A809" t="str">
        <f>"01090"</f>
        <v>01090</v>
      </c>
      <c r="B809" t="s">
        <v>35</v>
      </c>
      <c r="C809">
        <v>1974</v>
      </c>
      <c r="D809" s="2">
        <v>16777.16</v>
      </c>
      <c r="E809" s="1">
        <v>45659</v>
      </c>
      <c r="F809" t="s">
        <v>15</v>
      </c>
    </row>
    <row r="810" spans="1:6" x14ac:dyDescent="0.25">
      <c r="A810" t="str">
        <f>"01090"</f>
        <v>01090</v>
      </c>
      <c r="B810" t="s">
        <v>35</v>
      </c>
      <c r="C810">
        <v>1974</v>
      </c>
      <c r="D810" s="2">
        <v>-16777.16</v>
      </c>
      <c r="E810" s="1">
        <v>45659</v>
      </c>
      <c r="F810" t="s">
        <v>15</v>
      </c>
    </row>
    <row r="811" spans="1:6" x14ac:dyDescent="0.25">
      <c r="A811" t="str">
        <f>"04615"</f>
        <v>04615</v>
      </c>
      <c r="B811" t="s">
        <v>24</v>
      </c>
      <c r="C811">
        <v>1976</v>
      </c>
      <c r="D811" s="2">
        <v>83.2</v>
      </c>
      <c r="E811" s="1">
        <v>45659</v>
      </c>
      <c r="F811" t="s">
        <v>10</v>
      </c>
    </row>
    <row r="812" spans="1:6" x14ac:dyDescent="0.25">
      <c r="A812" t="str">
        <f>"05001"</f>
        <v>05001</v>
      </c>
      <c r="B812" t="s">
        <v>27</v>
      </c>
      <c r="C812">
        <v>1978</v>
      </c>
      <c r="D812" s="2">
        <v>1248.93</v>
      </c>
      <c r="E812" s="1">
        <v>45659</v>
      </c>
      <c r="F812" t="s">
        <v>10</v>
      </c>
    </row>
    <row r="813" spans="1:6" x14ac:dyDescent="0.25">
      <c r="A813" t="str">
        <f>"04314"</f>
        <v>04314</v>
      </c>
      <c r="B813" t="s">
        <v>140</v>
      </c>
      <c r="C813">
        <v>127035</v>
      </c>
      <c r="D813" s="2">
        <v>1087.68</v>
      </c>
      <c r="E813" s="1">
        <v>45659</v>
      </c>
      <c r="F813" t="s">
        <v>51</v>
      </c>
    </row>
    <row r="814" spans="1:6" x14ac:dyDescent="0.25">
      <c r="A814" t="str">
        <f>"04921"</f>
        <v>04921</v>
      </c>
      <c r="B814" t="s">
        <v>172</v>
      </c>
      <c r="C814">
        <v>127036</v>
      </c>
      <c r="D814" s="2">
        <v>3757.24</v>
      </c>
      <c r="E814" s="1">
        <v>45659</v>
      </c>
      <c r="F814" t="s">
        <v>51</v>
      </c>
    </row>
    <row r="815" spans="1:6" x14ac:dyDescent="0.25">
      <c r="A815" t="str">
        <f>"04018"</f>
        <v>04018</v>
      </c>
      <c r="B815" t="s">
        <v>45</v>
      </c>
      <c r="C815">
        <v>127037</v>
      </c>
      <c r="D815" s="2">
        <v>66585.75</v>
      </c>
      <c r="E815" s="1">
        <v>45659</v>
      </c>
      <c r="F815" t="s">
        <v>51</v>
      </c>
    </row>
    <row r="816" spans="1:6" x14ac:dyDescent="0.25">
      <c r="A816" t="str">
        <f>"05060"</f>
        <v>05060</v>
      </c>
      <c r="B816" t="s">
        <v>143</v>
      </c>
      <c r="C816">
        <v>127038</v>
      </c>
      <c r="D816" s="2">
        <v>2243.0300000000002</v>
      </c>
      <c r="E816" s="1">
        <v>45659</v>
      </c>
      <c r="F816" t="s">
        <v>51</v>
      </c>
    </row>
    <row r="817" spans="1:6" x14ac:dyDescent="0.25">
      <c r="A817" t="str">
        <f>"02299"</f>
        <v>02299</v>
      </c>
      <c r="B817" t="s">
        <v>145</v>
      </c>
      <c r="C817">
        <v>127039</v>
      </c>
      <c r="D817" s="2">
        <v>12706.5</v>
      </c>
      <c r="E817" s="1">
        <v>45659</v>
      </c>
      <c r="F817" t="s">
        <v>51</v>
      </c>
    </row>
    <row r="818" spans="1:6" x14ac:dyDescent="0.25">
      <c r="A818" t="str">
        <f>"04658"</f>
        <v>04658</v>
      </c>
      <c r="B818" t="s">
        <v>176</v>
      </c>
      <c r="C818">
        <v>127040</v>
      </c>
      <c r="D818" s="2">
        <v>1369.99</v>
      </c>
      <c r="E818" s="1">
        <v>45659</v>
      </c>
      <c r="F818" t="s">
        <v>51</v>
      </c>
    </row>
    <row r="819" spans="1:6" x14ac:dyDescent="0.25">
      <c r="A819" t="str">
        <f>"05212"</f>
        <v>05212</v>
      </c>
      <c r="B819" t="s">
        <v>325</v>
      </c>
      <c r="C819">
        <v>127041</v>
      </c>
      <c r="D819" s="2">
        <v>1258.32</v>
      </c>
      <c r="E819" s="1">
        <v>45659</v>
      </c>
      <c r="F819" t="s">
        <v>51</v>
      </c>
    </row>
    <row r="820" spans="1:6" x14ac:dyDescent="0.25">
      <c r="A820" t="str">
        <f>"05236"</f>
        <v>05236</v>
      </c>
      <c r="B820" t="s">
        <v>371</v>
      </c>
      <c r="C820">
        <v>127042</v>
      </c>
      <c r="D820" s="2">
        <v>26045</v>
      </c>
      <c r="E820" s="1">
        <v>45659</v>
      </c>
      <c r="F820" t="s">
        <v>51</v>
      </c>
    </row>
    <row r="821" spans="1:6" x14ac:dyDescent="0.25">
      <c r="A821" t="str">
        <f>"04679"</f>
        <v>04679</v>
      </c>
      <c r="B821" t="s">
        <v>372</v>
      </c>
      <c r="C821">
        <v>127043</v>
      </c>
      <c r="D821" s="2">
        <v>3944.3</v>
      </c>
      <c r="E821" s="1">
        <v>45659</v>
      </c>
      <c r="F821" t="s">
        <v>51</v>
      </c>
    </row>
    <row r="822" spans="1:6" x14ac:dyDescent="0.25">
      <c r="A822" t="str">
        <f>"03205"</f>
        <v>03205</v>
      </c>
      <c r="B822" t="s">
        <v>373</v>
      </c>
      <c r="C822">
        <v>127044</v>
      </c>
      <c r="D822" s="2">
        <v>23240.400000000001</v>
      </c>
      <c r="E822" s="1">
        <v>45659</v>
      </c>
      <c r="F822" t="s">
        <v>51</v>
      </c>
    </row>
    <row r="823" spans="1:6" x14ac:dyDescent="0.25">
      <c r="A823" t="str">
        <f>"02969"</f>
        <v>02969</v>
      </c>
      <c r="B823" t="s">
        <v>374</v>
      </c>
      <c r="C823">
        <v>127045</v>
      </c>
      <c r="D823" s="2">
        <v>3872.28</v>
      </c>
      <c r="E823" s="1">
        <v>45659</v>
      </c>
      <c r="F823" t="s">
        <v>51</v>
      </c>
    </row>
    <row r="824" spans="1:6" x14ac:dyDescent="0.25">
      <c r="A824" t="str">
        <f>"04331"</f>
        <v>04331</v>
      </c>
      <c r="B824" t="s">
        <v>96</v>
      </c>
      <c r="C824">
        <v>127046</v>
      </c>
      <c r="D824" s="2">
        <v>12455</v>
      </c>
      <c r="E824" s="1">
        <v>45659</v>
      </c>
      <c r="F824" t="s">
        <v>51</v>
      </c>
    </row>
    <row r="825" spans="1:6" x14ac:dyDescent="0.25">
      <c r="A825" t="str">
        <f>"04331"</f>
        <v>04331</v>
      </c>
      <c r="B825" t="s">
        <v>96</v>
      </c>
      <c r="C825">
        <v>127047</v>
      </c>
      <c r="D825" s="2">
        <v>2966.44</v>
      </c>
      <c r="E825" s="1">
        <v>45659</v>
      </c>
      <c r="F825" t="s">
        <v>51</v>
      </c>
    </row>
    <row r="826" spans="1:6" x14ac:dyDescent="0.25">
      <c r="A826" t="str">
        <f>"04331"</f>
        <v>04331</v>
      </c>
      <c r="B826" t="s">
        <v>96</v>
      </c>
      <c r="C826">
        <v>127048</v>
      </c>
      <c r="D826" s="2">
        <v>2559.89</v>
      </c>
      <c r="E826" s="1">
        <v>45659</v>
      </c>
      <c r="F826" t="s">
        <v>51</v>
      </c>
    </row>
    <row r="827" spans="1:6" x14ac:dyDescent="0.25">
      <c r="A827" t="str">
        <f>"04331"</f>
        <v>04331</v>
      </c>
      <c r="B827" t="s">
        <v>96</v>
      </c>
      <c r="C827">
        <v>127049</v>
      </c>
      <c r="D827" s="2">
        <v>3940</v>
      </c>
      <c r="E827" s="1">
        <v>45659</v>
      </c>
      <c r="F827" t="s">
        <v>51</v>
      </c>
    </row>
    <row r="828" spans="1:6" x14ac:dyDescent="0.25">
      <c r="A828" t="str">
        <f>"03919"</f>
        <v>03919</v>
      </c>
      <c r="B828" t="s">
        <v>190</v>
      </c>
      <c r="C828">
        <v>127050</v>
      </c>
      <c r="D828" s="2">
        <v>4058.88</v>
      </c>
      <c r="E828" s="1">
        <v>45659</v>
      </c>
      <c r="F828" t="s">
        <v>51</v>
      </c>
    </row>
    <row r="829" spans="1:6" x14ac:dyDescent="0.25">
      <c r="A829" t="str">
        <f>"05271"</f>
        <v>05271</v>
      </c>
      <c r="B829" t="s">
        <v>375</v>
      </c>
      <c r="C829">
        <v>127051</v>
      </c>
      <c r="D829" s="2">
        <v>1545.29</v>
      </c>
      <c r="E829" s="1">
        <v>45659</v>
      </c>
      <c r="F829" t="s">
        <v>51</v>
      </c>
    </row>
    <row r="830" spans="1:6" x14ac:dyDescent="0.25">
      <c r="A830" t="str">
        <f>"04262"</f>
        <v>04262</v>
      </c>
      <c r="B830" t="s">
        <v>156</v>
      </c>
      <c r="C830">
        <v>127052</v>
      </c>
      <c r="D830" s="2">
        <v>14558</v>
      </c>
      <c r="E830" s="1">
        <v>45659</v>
      </c>
      <c r="F830" t="s">
        <v>51</v>
      </c>
    </row>
    <row r="831" spans="1:6" x14ac:dyDescent="0.25">
      <c r="A831" t="str">
        <f>"05585"</f>
        <v>05585</v>
      </c>
      <c r="B831" t="s">
        <v>376</v>
      </c>
      <c r="C831">
        <v>127053</v>
      </c>
      <c r="D831" s="2">
        <v>2700</v>
      </c>
      <c r="E831" s="1">
        <v>45659</v>
      </c>
      <c r="F831" t="s">
        <v>51</v>
      </c>
    </row>
    <row r="832" spans="1:6" x14ac:dyDescent="0.25">
      <c r="A832" t="str">
        <f>"04890"</f>
        <v>04890</v>
      </c>
      <c r="B832" t="s">
        <v>259</v>
      </c>
      <c r="C832">
        <v>127054</v>
      </c>
      <c r="D832" s="2">
        <v>1964.41</v>
      </c>
      <c r="E832" s="1">
        <v>45659</v>
      </c>
      <c r="F832" t="s">
        <v>51</v>
      </c>
    </row>
    <row r="833" spans="1:6" x14ac:dyDescent="0.25">
      <c r="A833" t="str">
        <f>"04778"</f>
        <v>04778</v>
      </c>
      <c r="B833" t="s">
        <v>165</v>
      </c>
      <c r="C833">
        <v>127055</v>
      </c>
      <c r="D833" s="2">
        <v>40500</v>
      </c>
      <c r="E833" s="1">
        <v>45659</v>
      </c>
      <c r="F833" t="s">
        <v>51</v>
      </c>
    </row>
    <row r="834" spans="1:6" x14ac:dyDescent="0.25">
      <c r="A834" t="str">
        <f>"01247"</f>
        <v>01247</v>
      </c>
      <c r="B834" t="s">
        <v>168</v>
      </c>
      <c r="C834">
        <v>127056</v>
      </c>
      <c r="D834" s="2">
        <v>63999.78</v>
      </c>
      <c r="E834" s="1">
        <v>45659</v>
      </c>
      <c r="F834" t="s">
        <v>51</v>
      </c>
    </row>
    <row r="835" spans="1:6" x14ac:dyDescent="0.25">
      <c r="A835" t="str">
        <f>"05522"</f>
        <v>05522</v>
      </c>
      <c r="B835" t="s">
        <v>234</v>
      </c>
      <c r="C835">
        <v>127057</v>
      </c>
      <c r="D835" s="2">
        <v>56354.400000000001</v>
      </c>
      <c r="E835" s="1">
        <v>45659</v>
      </c>
      <c r="F835" t="s">
        <v>51</v>
      </c>
    </row>
    <row r="836" spans="1:6" x14ac:dyDescent="0.25">
      <c r="A836" t="str">
        <f>"05583"</f>
        <v>05583</v>
      </c>
      <c r="B836" t="s">
        <v>302</v>
      </c>
      <c r="C836">
        <v>127058</v>
      </c>
      <c r="D836" s="2">
        <v>10000</v>
      </c>
      <c r="E836" s="1">
        <v>45659</v>
      </c>
      <c r="F836" t="s">
        <v>51</v>
      </c>
    </row>
    <row r="837" spans="1:6" x14ac:dyDescent="0.25">
      <c r="A837" t="str">
        <f>"01244"</f>
        <v>01244</v>
      </c>
      <c r="B837" t="s">
        <v>347</v>
      </c>
      <c r="C837">
        <v>127059</v>
      </c>
      <c r="D837" s="2">
        <v>6000</v>
      </c>
      <c r="E837" s="1">
        <v>45659</v>
      </c>
      <c r="F837" t="s">
        <v>51</v>
      </c>
    </row>
    <row r="838" spans="1:6" x14ac:dyDescent="0.25">
      <c r="A838" t="str">
        <f>"04037"</f>
        <v>04037</v>
      </c>
      <c r="B838" t="s">
        <v>209</v>
      </c>
      <c r="C838">
        <v>127060</v>
      </c>
      <c r="D838" s="2">
        <v>583.20000000000005</v>
      </c>
      <c r="E838" s="1">
        <v>45659</v>
      </c>
      <c r="F838" t="s">
        <v>51</v>
      </c>
    </row>
    <row r="839" spans="1:6" x14ac:dyDescent="0.25">
      <c r="A839" t="str">
        <f>"05398"</f>
        <v>05398</v>
      </c>
      <c r="B839" t="s">
        <v>142</v>
      </c>
      <c r="C839">
        <v>127061</v>
      </c>
      <c r="D839" s="2">
        <v>2569.59</v>
      </c>
      <c r="E839" s="1">
        <v>45659</v>
      </c>
      <c r="F839" t="s">
        <v>51</v>
      </c>
    </row>
    <row r="840" spans="1:6" x14ac:dyDescent="0.25">
      <c r="A840" t="str">
        <f>"04096"</f>
        <v>04096</v>
      </c>
      <c r="B840" t="s">
        <v>45</v>
      </c>
      <c r="C840">
        <v>127063</v>
      </c>
      <c r="D840" s="2">
        <v>111.36</v>
      </c>
      <c r="E840" s="1">
        <v>45659</v>
      </c>
      <c r="F840" t="s">
        <v>51</v>
      </c>
    </row>
    <row r="841" spans="1:6" x14ac:dyDescent="0.25">
      <c r="A841" t="str">
        <f>"04464"</f>
        <v>04464</v>
      </c>
      <c r="B841" t="s">
        <v>45</v>
      </c>
      <c r="C841">
        <v>127064</v>
      </c>
      <c r="D841" s="2">
        <v>63.23</v>
      </c>
      <c r="E841" s="1">
        <v>45659</v>
      </c>
      <c r="F841" t="s">
        <v>51</v>
      </c>
    </row>
    <row r="842" spans="1:6" x14ac:dyDescent="0.25">
      <c r="A842" t="str">
        <f>"04719"</f>
        <v>04719</v>
      </c>
      <c r="B842" t="s">
        <v>45</v>
      </c>
      <c r="C842">
        <v>127065</v>
      </c>
      <c r="D842" s="2">
        <v>288.56</v>
      </c>
      <c r="E842" s="1">
        <v>45659</v>
      </c>
      <c r="F842" t="s">
        <v>51</v>
      </c>
    </row>
    <row r="843" spans="1:6" x14ac:dyDescent="0.25">
      <c r="A843" t="str">
        <f>"05071"</f>
        <v>05071</v>
      </c>
      <c r="B843" t="s">
        <v>45</v>
      </c>
      <c r="C843">
        <v>127066</v>
      </c>
      <c r="D843" s="2">
        <v>1905.71</v>
      </c>
      <c r="E843" s="1">
        <v>45659</v>
      </c>
      <c r="F843" t="s">
        <v>51</v>
      </c>
    </row>
    <row r="844" spans="1:6" x14ac:dyDescent="0.25">
      <c r="A844" t="str">
        <f>"00654"</f>
        <v>00654</v>
      </c>
      <c r="B844" t="s">
        <v>58</v>
      </c>
      <c r="C844">
        <v>127067</v>
      </c>
      <c r="D844" s="2">
        <v>101.24</v>
      </c>
      <c r="E844" s="1">
        <v>45659</v>
      </c>
      <c r="F844" t="s">
        <v>51</v>
      </c>
    </row>
    <row r="845" spans="1:6" x14ac:dyDescent="0.25">
      <c r="A845" t="str">
        <f>"04644"</f>
        <v>04644</v>
      </c>
      <c r="B845" t="s">
        <v>59</v>
      </c>
      <c r="C845">
        <v>127068</v>
      </c>
      <c r="D845" s="2">
        <v>259427.9</v>
      </c>
      <c r="E845" s="1">
        <v>45659</v>
      </c>
      <c r="F845" t="s">
        <v>51</v>
      </c>
    </row>
    <row r="846" spans="1:6" x14ac:dyDescent="0.25">
      <c r="A846" t="str">
        <f>"04089"</f>
        <v>04089</v>
      </c>
      <c r="B846" t="s">
        <v>144</v>
      </c>
      <c r="C846">
        <v>127069</v>
      </c>
      <c r="D846" s="2">
        <v>45550</v>
      </c>
      <c r="E846" s="1">
        <v>45659</v>
      </c>
      <c r="F846" t="s">
        <v>51</v>
      </c>
    </row>
    <row r="847" spans="1:6" x14ac:dyDescent="0.25">
      <c r="A847" t="str">
        <f>"00115"</f>
        <v>00115</v>
      </c>
      <c r="B847" t="s">
        <v>213</v>
      </c>
      <c r="C847">
        <v>127070</v>
      </c>
      <c r="D847" s="2">
        <v>239.55</v>
      </c>
      <c r="E847" s="1">
        <v>45659</v>
      </c>
      <c r="F847" t="s">
        <v>51</v>
      </c>
    </row>
    <row r="848" spans="1:6" x14ac:dyDescent="0.25">
      <c r="A848" t="str">
        <f>"01525"</f>
        <v>01525</v>
      </c>
      <c r="B848" t="s">
        <v>60</v>
      </c>
      <c r="C848">
        <v>127071</v>
      </c>
      <c r="D848" s="2">
        <v>58.1</v>
      </c>
      <c r="E848" s="1">
        <v>45659</v>
      </c>
      <c r="F848" t="s">
        <v>51</v>
      </c>
    </row>
    <row r="849" spans="1:6" x14ac:dyDescent="0.25">
      <c r="A849" t="str">
        <f>"03541"</f>
        <v>03541</v>
      </c>
      <c r="B849" t="s">
        <v>61</v>
      </c>
      <c r="C849">
        <v>127072</v>
      </c>
      <c r="D849" s="2">
        <v>32.79</v>
      </c>
      <c r="E849" s="1">
        <v>45659</v>
      </c>
      <c r="F849" t="s">
        <v>51</v>
      </c>
    </row>
    <row r="850" spans="1:6" x14ac:dyDescent="0.25">
      <c r="A850" t="str">
        <f>"05166"</f>
        <v>05166</v>
      </c>
      <c r="B850" t="s">
        <v>62</v>
      </c>
      <c r="C850">
        <v>127073</v>
      </c>
      <c r="D850" s="2">
        <v>596.12</v>
      </c>
      <c r="E850" s="1">
        <v>45659</v>
      </c>
      <c r="F850" t="s">
        <v>51</v>
      </c>
    </row>
    <row r="851" spans="1:6" x14ac:dyDescent="0.25">
      <c r="A851" t="str">
        <f>"04388"</f>
        <v>04388</v>
      </c>
      <c r="B851" t="s">
        <v>63</v>
      </c>
      <c r="C851">
        <v>127074</v>
      </c>
      <c r="D851" s="2">
        <v>95.55</v>
      </c>
      <c r="E851" s="1">
        <v>45659</v>
      </c>
      <c r="F851" t="s">
        <v>51</v>
      </c>
    </row>
    <row r="852" spans="1:6" x14ac:dyDescent="0.25">
      <c r="A852" t="str">
        <f>"03671"</f>
        <v>03671</v>
      </c>
      <c r="B852" t="s">
        <v>64</v>
      </c>
      <c r="C852">
        <v>127075</v>
      </c>
      <c r="D852" s="2">
        <v>2801</v>
      </c>
      <c r="E852" s="1">
        <v>45659</v>
      </c>
      <c r="F852" t="s">
        <v>51</v>
      </c>
    </row>
    <row r="853" spans="1:6" x14ac:dyDescent="0.25">
      <c r="A853" t="str">
        <f>"01596"</f>
        <v>01596</v>
      </c>
      <c r="B853" t="s">
        <v>66</v>
      </c>
      <c r="C853">
        <v>127076</v>
      </c>
      <c r="D853" s="2">
        <v>870</v>
      </c>
      <c r="E853" s="1">
        <v>45659</v>
      </c>
      <c r="F853" t="s">
        <v>51</v>
      </c>
    </row>
    <row r="854" spans="1:6" x14ac:dyDescent="0.25">
      <c r="A854" t="str">
        <f>"00340"</f>
        <v>00340</v>
      </c>
      <c r="B854" t="s">
        <v>69</v>
      </c>
      <c r="C854">
        <v>127077</v>
      </c>
      <c r="D854" s="2">
        <v>103987.62</v>
      </c>
      <c r="E854" s="1">
        <v>45659</v>
      </c>
      <c r="F854" t="s">
        <v>51</v>
      </c>
    </row>
    <row r="855" spans="1:6" x14ac:dyDescent="0.25">
      <c r="A855" t="str">
        <f>"00329"</f>
        <v>00329</v>
      </c>
      <c r="B855" t="s">
        <v>74</v>
      </c>
      <c r="C855">
        <v>127078</v>
      </c>
      <c r="D855" s="2">
        <v>733</v>
      </c>
      <c r="E855" s="1">
        <v>45659</v>
      </c>
      <c r="F855" t="s">
        <v>51</v>
      </c>
    </row>
    <row r="856" spans="1:6" x14ac:dyDescent="0.25">
      <c r="A856" t="str">
        <f>"03010"</f>
        <v>03010</v>
      </c>
      <c r="B856" t="s">
        <v>219</v>
      </c>
      <c r="C856">
        <v>127079</v>
      </c>
      <c r="D856" s="2">
        <v>45.5</v>
      </c>
      <c r="E856" s="1">
        <v>45659</v>
      </c>
      <c r="F856" t="s">
        <v>51</v>
      </c>
    </row>
    <row r="857" spans="1:6" x14ac:dyDescent="0.25">
      <c r="A857" t="str">
        <f>"03342"</f>
        <v>03342</v>
      </c>
      <c r="B857" t="s">
        <v>377</v>
      </c>
      <c r="C857">
        <v>127080</v>
      </c>
      <c r="D857" s="2">
        <v>154.28</v>
      </c>
      <c r="E857" s="1">
        <v>45659</v>
      </c>
      <c r="F857" t="s">
        <v>51</v>
      </c>
    </row>
    <row r="858" spans="1:6" x14ac:dyDescent="0.25">
      <c r="A858" t="str">
        <f>"05190"</f>
        <v>05190</v>
      </c>
      <c r="B858" t="s">
        <v>378</v>
      </c>
      <c r="C858">
        <v>127081</v>
      </c>
      <c r="D858" s="2">
        <v>43500</v>
      </c>
      <c r="E858" s="1">
        <v>45659</v>
      </c>
      <c r="F858" t="s">
        <v>51</v>
      </c>
    </row>
    <row r="859" spans="1:6" x14ac:dyDescent="0.25">
      <c r="A859" t="str">
        <f>"00452"</f>
        <v>00452</v>
      </c>
      <c r="B859" t="s">
        <v>248</v>
      </c>
      <c r="C859">
        <v>127082</v>
      </c>
      <c r="D859" s="2">
        <v>189.95</v>
      </c>
      <c r="E859" s="1">
        <v>45659</v>
      </c>
      <c r="F859" t="s">
        <v>51</v>
      </c>
    </row>
    <row r="860" spans="1:6" x14ac:dyDescent="0.25">
      <c r="A860" t="str">
        <f>"00501"</f>
        <v>00501</v>
      </c>
      <c r="B860" t="s">
        <v>87</v>
      </c>
      <c r="C860">
        <v>127083</v>
      </c>
      <c r="D860" s="2">
        <v>452.29</v>
      </c>
      <c r="E860" s="1">
        <v>45659</v>
      </c>
      <c r="F860" t="s">
        <v>51</v>
      </c>
    </row>
    <row r="861" spans="1:6" x14ac:dyDescent="0.25">
      <c r="A861" t="str">
        <f>"04135"</f>
        <v>04135</v>
      </c>
      <c r="B861" t="s">
        <v>379</v>
      </c>
      <c r="C861">
        <v>127084</v>
      </c>
      <c r="D861" s="2">
        <v>250</v>
      </c>
      <c r="E861" s="1">
        <v>45659</v>
      </c>
      <c r="F861" t="s">
        <v>51</v>
      </c>
    </row>
    <row r="862" spans="1:6" x14ac:dyDescent="0.25">
      <c r="A862" t="str">
        <f>"01415"</f>
        <v>01415</v>
      </c>
      <c r="B862" t="s">
        <v>89</v>
      </c>
      <c r="C862">
        <v>127085</v>
      </c>
      <c r="D862" s="2">
        <v>1499.34</v>
      </c>
      <c r="E862" s="1">
        <v>45659</v>
      </c>
      <c r="F862" t="s">
        <v>51</v>
      </c>
    </row>
    <row r="863" spans="1:6" x14ac:dyDescent="0.25">
      <c r="A863" t="str">
        <f>"01604"</f>
        <v>01604</v>
      </c>
      <c r="B863" t="s">
        <v>93</v>
      </c>
      <c r="C863">
        <v>127086</v>
      </c>
      <c r="D863" s="2">
        <v>121.14</v>
      </c>
      <c r="E863" s="1">
        <v>45659</v>
      </c>
      <c r="F863" t="s">
        <v>51</v>
      </c>
    </row>
    <row r="864" spans="1:6" x14ac:dyDescent="0.25">
      <c r="A864" t="str">
        <f>"04331"</f>
        <v>04331</v>
      </c>
      <c r="B864" t="s">
        <v>96</v>
      </c>
      <c r="C864">
        <v>127087</v>
      </c>
      <c r="D864" s="2">
        <v>18520</v>
      </c>
      <c r="E864" s="1">
        <v>45659</v>
      </c>
      <c r="F864" t="s">
        <v>51</v>
      </c>
    </row>
    <row r="865" spans="1:6" x14ac:dyDescent="0.25">
      <c r="A865" t="str">
        <f>"04331"</f>
        <v>04331</v>
      </c>
      <c r="B865" t="s">
        <v>96</v>
      </c>
      <c r="C865">
        <v>127088</v>
      </c>
      <c r="D865" s="2">
        <v>5412.5</v>
      </c>
      <c r="E865" s="1">
        <v>45659</v>
      </c>
      <c r="F865" t="s">
        <v>51</v>
      </c>
    </row>
    <row r="866" spans="1:6" x14ac:dyDescent="0.25">
      <c r="A866" t="str">
        <f>"04331"</f>
        <v>04331</v>
      </c>
      <c r="B866" t="s">
        <v>96</v>
      </c>
      <c r="C866">
        <v>127089</v>
      </c>
      <c r="D866" s="2">
        <v>444.9</v>
      </c>
      <c r="E866" s="1">
        <v>45659</v>
      </c>
      <c r="F866" t="s">
        <v>51</v>
      </c>
    </row>
    <row r="867" spans="1:6" x14ac:dyDescent="0.25">
      <c r="A867" t="str">
        <f>"04331"</f>
        <v>04331</v>
      </c>
      <c r="B867" t="s">
        <v>96</v>
      </c>
      <c r="C867">
        <v>127090</v>
      </c>
      <c r="D867" s="2">
        <v>19063.97</v>
      </c>
      <c r="E867" s="1">
        <v>45659</v>
      </c>
      <c r="F867" t="s">
        <v>51</v>
      </c>
    </row>
    <row r="868" spans="1:6" x14ac:dyDescent="0.25">
      <c r="A868" t="str">
        <f>"04331"</f>
        <v>04331</v>
      </c>
      <c r="B868" t="s">
        <v>96</v>
      </c>
      <c r="C868">
        <v>127091</v>
      </c>
      <c r="D868" s="2">
        <v>44807.48</v>
      </c>
      <c r="E868" s="1">
        <v>45659</v>
      </c>
      <c r="F868" t="s">
        <v>51</v>
      </c>
    </row>
    <row r="869" spans="1:6" x14ac:dyDescent="0.25">
      <c r="A869" t="str">
        <f>"04331"</f>
        <v>04331</v>
      </c>
      <c r="B869" t="s">
        <v>96</v>
      </c>
      <c r="C869">
        <v>127092</v>
      </c>
      <c r="D869" s="2">
        <v>32280</v>
      </c>
      <c r="E869" s="1">
        <v>45659</v>
      </c>
      <c r="F869" t="s">
        <v>51</v>
      </c>
    </row>
    <row r="870" spans="1:6" x14ac:dyDescent="0.25">
      <c r="A870" t="str">
        <f>"04331"</f>
        <v>04331</v>
      </c>
      <c r="B870" t="s">
        <v>96</v>
      </c>
      <c r="C870">
        <v>127093</v>
      </c>
      <c r="D870" s="2">
        <v>23898.95</v>
      </c>
      <c r="E870" s="1">
        <v>45659</v>
      </c>
      <c r="F870" t="s">
        <v>51</v>
      </c>
    </row>
    <row r="871" spans="1:6" x14ac:dyDescent="0.25">
      <c r="A871" t="str">
        <f>"03974"</f>
        <v>03974</v>
      </c>
      <c r="B871" t="s">
        <v>252</v>
      </c>
      <c r="C871">
        <v>127094</v>
      </c>
      <c r="D871" s="2">
        <v>898.92</v>
      </c>
      <c r="E871" s="1">
        <v>45659</v>
      </c>
      <c r="F871" t="s">
        <v>51</v>
      </c>
    </row>
    <row r="872" spans="1:6" x14ac:dyDescent="0.25">
      <c r="A872" t="str">
        <f>"05142"</f>
        <v>05142</v>
      </c>
      <c r="B872" t="s">
        <v>226</v>
      </c>
      <c r="C872">
        <v>127095</v>
      </c>
      <c r="D872" s="2">
        <v>195.12</v>
      </c>
      <c r="E872" s="1">
        <v>45659</v>
      </c>
      <c r="F872" t="s">
        <v>51</v>
      </c>
    </row>
    <row r="873" spans="1:6" x14ac:dyDescent="0.25">
      <c r="A873" t="str">
        <f>"02726"</f>
        <v>02726</v>
      </c>
      <c r="B873" t="s">
        <v>380</v>
      </c>
      <c r="C873">
        <v>127096</v>
      </c>
      <c r="D873" s="2">
        <v>626.65</v>
      </c>
      <c r="E873" s="1">
        <v>45659</v>
      </c>
      <c r="F873" t="s">
        <v>51</v>
      </c>
    </row>
    <row r="874" spans="1:6" x14ac:dyDescent="0.25">
      <c r="A874" t="str">
        <f>"02536"</f>
        <v>02536</v>
      </c>
      <c r="B874" t="s">
        <v>108</v>
      </c>
      <c r="C874">
        <v>127097</v>
      </c>
      <c r="D874" s="2">
        <v>127.65</v>
      </c>
      <c r="E874" s="1">
        <v>45659</v>
      </c>
      <c r="F874" t="s">
        <v>51</v>
      </c>
    </row>
    <row r="875" spans="1:6" x14ac:dyDescent="0.25">
      <c r="A875" t="str">
        <f>"04949"</f>
        <v>04949</v>
      </c>
      <c r="B875" t="s">
        <v>362</v>
      </c>
      <c r="C875">
        <v>127098</v>
      </c>
      <c r="D875" s="2">
        <v>49</v>
      </c>
      <c r="E875" s="1">
        <v>45659</v>
      </c>
      <c r="F875" t="s">
        <v>51</v>
      </c>
    </row>
    <row r="876" spans="1:6" x14ac:dyDescent="0.25">
      <c r="A876" t="str">
        <f>"04944"</f>
        <v>04944</v>
      </c>
      <c r="B876" t="s">
        <v>381</v>
      </c>
      <c r="C876">
        <v>127099</v>
      </c>
      <c r="D876" s="2">
        <v>485.35</v>
      </c>
      <c r="E876" s="1">
        <v>45659</v>
      </c>
      <c r="F876" t="s">
        <v>51</v>
      </c>
    </row>
    <row r="877" spans="1:6" x14ac:dyDescent="0.25">
      <c r="A877" t="str">
        <f>"04760"</f>
        <v>04760</v>
      </c>
      <c r="B877" t="s">
        <v>158</v>
      </c>
      <c r="C877">
        <v>127100</v>
      </c>
      <c r="D877" s="2">
        <v>2050</v>
      </c>
      <c r="E877" s="1">
        <v>45659</v>
      </c>
      <c r="F877" t="s">
        <v>51</v>
      </c>
    </row>
    <row r="878" spans="1:6" x14ac:dyDescent="0.25">
      <c r="A878" t="str">
        <f>"00437"</f>
        <v>00437</v>
      </c>
      <c r="B878" t="s">
        <v>113</v>
      </c>
      <c r="C878">
        <v>127101</v>
      </c>
      <c r="D878" s="2">
        <v>57.39</v>
      </c>
      <c r="E878" s="1">
        <v>45659</v>
      </c>
      <c r="F878" t="s">
        <v>51</v>
      </c>
    </row>
    <row r="879" spans="1:6" x14ac:dyDescent="0.25">
      <c r="A879" t="str">
        <f>"04624"</f>
        <v>04624</v>
      </c>
      <c r="B879" t="s">
        <v>382</v>
      </c>
      <c r="C879">
        <v>127102</v>
      </c>
      <c r="D879" s="2">
        <v>863.41</v>
      </c>
      <c r="E879" s="1">
        <v>45659</v>
      </c>
      <c r="F879" t="s">
        <v>51</v>
      </c>
    </row>
    <row r="880" spans="1:6" x14ac:dyDescent="0.25">
      <c r="A880" t="str">
        <f>"05538"</f>
        <v>05538</v>
      </c>
      <c r="B880" t="s">
        <v>115</v>
      </c>
      <c r="C880">
        <v>127103</v>
      </c>
      <c r="D880" s="2">
        <v>1003.02</v>
      </c>
      <c r="E880" s="1">
        <v>45659</v>
      </c>
      <c r="F880" t="s">
        <v>51</v>
      </c>
    </row>
    <row r="881" spans="1:6" x14ac:dyDescent="0.25">
      <c r="A881" t="str">
        <f>"05382"</f>
        <v>05382</v>
      </c>
      <c r="B881" t="s">
        <v>119</v>
      </c>
      <c r="C881">
        <v>127104</v>
      </c>
      <c r="D881" s="2">
        <v>197.94</v>
      </c>
      <c r="E881" s="1">
        <v>45659</v>
      </c>
      <c r="F881" t="s">
        <v>51</v>
      </c>
    </row>
    <row r="882" spans="1:6" x14ac:dyDescent="0.25">
      <c r="A882" t="str">
        <f>"03462"</f>
        <v>03462</v>
      </c>
      <c r="B882" t="s">
        <v>228</v>
      </c>
      <c r="C882">
        <v>127105</v>
      </c>
      <c r="D882" s="2">
        <v>45</v>
      </c>
      <c r="E882" s="1">
        <v>45659</v>
      </c>
      <c r="F882" t="s">
        <v>51</v>
      </c>
    </row>
    <row r="883" spans="1:6" x14ac:dyDescent="0.25">
      <c r="A883" t="str">
        <f>"00916"</f>
        <v>00916</v>
      </c>
      <c r="B883" t="s">
        <v>123</v>
      </c>
      <c r="C883">
        <v>127106</v>
      </c>
      <c r="D883" s="2">
        <v>741.25</v>
      </c>
      <c r="E883" s="1">
        <v>45659</v>
      </c>
      <c r="F883" t="s">
        <v>51</v>
      </c>
    </row>
    <row r="884" spans="1:6" x14ac:dyDescent="0.25">
      <c r="A884" t="str">
        <f>"00936"</f>
        <v>00936</v>
      </c>
      <c r="B884" t="s">
        <v>124</v>
      </c>
      <c r="C884">
        <v>127107</v>
      </c>
      <c r="D884" s="2">
        <v>7.96</v>
      </c>
      <c r="E884" s="1">
        <v>45659</v>
      </c>
      <c r="F884" t="s">
        <v>51</v>
      </c>
    </row>
    <row r="885" spans="1:6" x14ac:dyDescent="0.25">
      <c r="A885" t="str">
        <f>"03237"</f>
        <v>03237</v>
      </c>
      <c r="B885" t="s">
        <v>128</v>
      </c>
      <c r="C885">
        <v>127108</v>
      </c>
      <c r="D885" s="2">
        <v>302.89</v>
      </c>
      <c r="E885" s="1">
        <v>45659</v>
      </c>
      <c r="F885" t="s">
        <v>51</v>
      </c>
    </row>
    <row r="886" spans="1:6" x14ac:dyDescent="0.25">
      <c r="A886" t="str">
        <f>"05325"</f>
        <v>05325</v>
      </c>
      <c r="B886" t="s">
        <v>129</v>
      </c>
      <c r="C886">
        <v>127109</v>
      </c>
      <c r="D886" s="2">
        <v>389.85</v>
      </c>
      <c r="E886" s="1">
        <v>45659</v>
      </c>
      <c r="F886" t="s">
        <v>51</v>
      </c>
    </row>
    <row r="887" spans="1:6" x14ac:dyDescent="0.25">
      <c r="A887" t="str">
        <f>"04977"</f>
        <v>04977</v>
      </c>
      <c r="B887" t="s">
        <v>368</v>
      </c>
      <c r="C887">
        <v>127110</v>
      </c>
      <c r="D887" s="2">
        <v>10800</v>
      </c>
      <c r="E887" s="1">
        <v>45659</v>
      </c>
      <c r="F887" t="s">
        <v>51</v>
      </c>
    </row>
    <row r="888" spans="1:6" x14ac:dyDescent="0.25">
      <c r="A888" t="str">
        <f>"05198"</f>
        <v>05198</v>
      </c>
      <c r="B888" t="s">
        <v>204</v>
      </c>
      <c r="C888">
        <v>127111</v>
      </c>
      <c r="D888" s="2">
        <v>496</v>
      </c>
      <c r="E888" s="1">
        <v>45659</v>
      </c>
      <c r="F888" t="s">
        <v>51</v>
      </c>
    </row>
    <row r="889" spans="1:6" x14ac:dyDescent="0.25">
      <c r="A889" t="str">
        <f>"05170"</f>
        <v>05170</v>
      </c>
      <c r="B889" t="s">
        <v>260</v>
      </c>
      <c r="C889">
        <v>127112</v>
      </c>
      <c r="D889" s="2">
        <v>493.69</v>
      </c>
      <c r="E889" s="1">
        <v>45659</v>
      </c>
      <c r="F889" t="s">
        <v>51</v>
      </c>
    </row>
    <row r="890" spans="1:6" x14ac:dyDescent="0.25">
      <c r="A890" t="str">
        <f>"05462"</f>
        <v>05462</v>
      </c>
      <c r="B890" t="s">
        <v>383</v>
      </c>
      <c r="C890">
        <v>127113</v>
      </c>
      <c r="D890" s="2">
        <v>600</v>
      </c>
      <c r="E890" s="1">
        <v>45659</v>
      </c>
      <c r="F890" t="s">
        <v>51</v>
      </c>
    </row>
    <row r="891" spans="1:6" x14ac:dyDescent="0.25">
      <c r="A891" t="str">
        <f>"00062"</f>
        <v>00062</v>
      </c>
      <c r="B891" t="s">
        <v>321</v>
      </c>
      <c r="C891">
        <v>127114</v>
      </c>
      <c r="D891" s="2">
        <v>654</v>
      </c>
      <c r="E891" s="1">
        <v>45659</v>
      </c>
      <c r="F891" t="s">
        <v>51</v>
      </c>
    </row>
    <row r="892" spans="1:6" x14ac:dyDescent="0.25">
      <c r="A892" t="str">
        <f>"05048"</f>
        <v>05048</v>
      </c>
      <c r="B892" t="s">
        <v>138</v>
      </c>
      <c r="C892">
        <v>127115</v>
      </c>
      <c r="D892" s="2">
        <v>600</v>
      </c>
      <c r="E892" s="1">
        <v>45659</v>
      </c>
      <c r="F892" t="s">
        <v>51</v>
      </c>
    </row>
    <row r="893" spans="1:6" x14ac:dyDescent="0.25">
      <c r="A893" t="str">
        <f>"05232"</f>
        <v>05232</v>
      </c>
      <c r="B893" t="s">
        <v>333</v>
      </c>
      <c r="C893">
        <v>127116</v>
      </c>
      <c r="D893" s="2">
        <v>213.75</v>
      </c>
      <c r="E893" s="1">
        <v>45659</v>
      </c>
      <c r="F893" t="s">
        <v>51</v>
      </c>
    </row>
    <row r="894" spans="1:6" x14ac:dyDescent="0.25">
      <c r="A894" t="str">
        <f>"05509"</f>
        <v>05509</v>
      </c>
      <c r="B894" t="s">
        <v>30</v>
      </c>
      <c r="C894">
        <v>2001</v>
      </c>
      <c r="D894" s="2">
        <v>5983.15</v>
      </c>
      <c r="E894" s="1">
        <v>45660</v>
      </c>
      <c r="F894" t="s">
        <v>10</v>
      </c>
    </row>
    <row r="895" spans="1:6" x14ac:dyDescent="0.25">
      <c r="A895" t="str">
        <f>"04614"</f>
        <v>04614</v>
      </c>
      <c r="B895" t="s">
        <v>29</v>
      </c>
      <c r="C895">
        <v>1975</v>
      </c>
      <c r="D895" s="2">
        <v>2393.6</v>
      </c>
      <c r="E895" s="1">
        <v>45663</v>
      </c>
      <c r="F895" t="s">
        <v>10</v>
      </c>
    </row>
    <row r="896" spans="1:6" x14ac:dyDescent="0.25">
      <c r="A896" t="str">
        <f>"03162"</f>
        <v>03162</v>
      </c>
      <c r="B896" t="s">
        <v>9</v>
      </c>
      <c r="C896">
        <v>2019</v>
      </c>
      <c r="D896" s="2">
        <v>23892.720000000001</v>
      </c>
      <c r="E896" s="1">
        <v>45663</v>
      </c>
      <c r="F896" t="s">
        <v>10</v>
      </c>
    </row>
    <row r="897" spans="1:6" x14ac:dyDescent="0.25">
      <c r="A897" t="str">
        <f>"00328"</f>
        <v>00328</v>
      </c>
      <c r="B897" t="s">
        <v>26</v>
      </c>
      <c r="C897">
        <v>1977</v>
      </c>
      <c r="D897" s="2">
        <v>227803.01</v>
      </c>
      <c r="E897" s="1">
        <v>45667</v>
      </c>
      <c r="F897" t="s">
        <v>10</v>
      </c>
    </row>
    <row r="898" spans="1:6" x14ac:dyDescent="0.25">
      <c r="A898" t="str">
        <f>"03818"</f>
        <v>03818</v>
      </c>
      <c r="B898" t="s">
        <v>19</v>
      </c>
      <c r="C898">
        <v>1991</v>
      </c>
      <c r="D898" s="2">
        <v>739.56</v>
      </c>
      <c r="E898" s="1">
        <v>45667</v>
      </c>
      <c r="F898" t="s">
        <v>10</v>
      </c>
    </row>
    <row r="899" spans="1:6" x14ac:dyDescent="0.25">
      <c r="A899" t="str">
        <f>"05331"</f>
        <v>05331</v>
      </c>
      <c r="B899" t="s">
        <v>23</v>
      </c>
      <c r="C899">
        <v>1992</v>
      </c>
      <c r="D899" s="2">
        <v>553.85</v>
      </c>
      <c r="E899" s="1">
        <v>45667</v>
      </c>
      <c r="F899" t="s">
        <v>10</v>
      </c>
    </row>
    <row r="900" spans="1:6" x14ac:dyDescent="0.25">
      <c r="A900" t="str">
        <f>"04777"</f>
        <v>04777</v>
      </c>
      <c r="B900" t="s">
        <v>22</v>
      </c>
      <c r="C900">
        <v>1993</v>
      </c>
      <c r="D900" s="2">
        <v>674.72</v>
      </c>
      <c r="E900" s="1">
        <v>45667</v>
      </c>
      <c r="F900" t="s">
        <v>10</v>
      </c>
    </row>
    <row r="901" spans="1:6" x14ac:dyDescent="0.25">
      <c r="A901" t="str">
        <f>"00555"</f>
        <v>00555</v>
      </c>
      <c r="B901" t="s">
        <v>16</v>
      </c>
      <c r="C901">
        <v>1994</v>
      </c>
      <c r="D901" s="2">
        <v>29638.62</v>
      </c>
      <c r="E901" s="1">
        <v>45667</v>
      </c>
      <c r="F901" t="s">
        <v>10</v>
      </c>
    </row>
    <row r="902" spans="1:6" x14ac:dyDescent="0.25">
      <c r="A902" t="str">
        <f>"04267"</f>
        <v>04267</v>
      </c>
      <c r="B902" t="s">
        <v>20</v>
      </c>
      <c r="C902">
        <v>1996</v>
      </c>
      <c r="D902" s="2">
        <v>335.8</v>
      </c>
      <c r="E902" s="1">
        <v>45667</v>
      </c>
      <c r="F902" t="s">
        <v>10</v>
      </c>
    </row>
    <row r="903" spans="1:6" x14ac:dyDescent="0.25">
      <c r="A903" t="str">
        <f>"04330"</f>
        <v>04330</v>
      </c>
      <c r="B903" t="s">
        <v>21</v>
      </c>
      <c r="C903">
        <v>1998</v>
      </c>
      <c r="D903" s="2">
        <v>138.46</v>
      </c>
      <c r="E903" s="1">
        <v>45667</v>
      </c>
      <c r="F903" t="s">
        <v>10</v>
      </c>
    </row>
    <row r="904" spans="1:6" x14ac:dyDescent="0.25">
      <c r="A904" t="str">
        <f>"04987"</f>
        <v>04987</v>
      </c>
      <c r="B904" t="s">
        <v>21</v>
      </c>
      <c r="C904">
        <v>1999</v>
      </c>
      <c r="D904" s="2">
        <v>670.66</v>
      </c>
      <c r="E904" s="1">
        <v>45667</v>
      </c>
      <c r="F904" t="s">
        <v>10</v>
      </c>
    </row>
    <row r="905" spans="1:6" x14ac:dyDescent="0.25">
      <c r="A905" t="str">
        <f>"01532"</f>
        <v>01532</v>
      </c>
      <c r="B905" t="s">
        <v>17</v>
      </c>
      <c r="C905">
        <v>2000</v>
      </c>
      <c r="D905" s="2">
        <v>210980.78</v>
      </c>
      <c r="E905" s="1">
        <v>45667</v>
      </c>
      <c r="F905" t="s">
        <v>10</v>
      </c>
    </row>
    <row r="906" spans="1:6" x14ac:dyDescent="0.25">
      <c r="A906" t="str">
        <f>"03788"</f>
        <v>03788</v>
      </c>
      <c r="B906" t="s">
        <v>18</v>
      </c>
      <c r="C906">
        <v>1995</v>
      </c>
      <c r="D906" s="2">
        <v>25795.7</v>
      </c>
      <c r="E906" s="1">
        <v>45670</v>
      </c>
      <c r="F906" t="s">
        <v>10</v>
      </c>
    </row>
    <row r="907" spans="1:6" x14ac:dyDescent="0.25">
      <c r="A907" t="str">
        <f>"01088"</f>
        <v>01088</v>
      </c>
      <c r="B907" t="s">
        <v>14</v>
      </c>
      <c r="C907">
        <v>1997</v>
      </c>
      <c r="D907" s="2">
        <v>267431.49</v>
      </c>
      <c r="E907" s="1">
        <v>45670</v>
      </c>
      <c r="F907" t="s">
        <v>10</v>
      </c>
    </row>
    <row r="908" spans="1:6" x14ac:dyDescent="0.25">
      <c r="A908" t="str">
        <f>"04314"</f>
        <v>04314</v>
      </c>
      <c r="B908" t="s">
        <v>140</v>
      </c>
      <c r="C908">
        <v>127118</v>
      </c>
      <c r="D908" s="2">
        <v>3719.2</v>
      </c>
      <c r="E908" s="1">
        <v>45672</v>
      </c>
      <c r="F908" t="s">
        <v>51</v>
      </c>
    </row>
    <row r="909" spans="1:6" x14ac:dyDescent="0.25">
      <c r="A909" t="str">
        <f>"04925"</f>
        <v>04925</v>
      </c>
      <c r="B909" t="s">
        <v>53</v>
      </c>
      <c r="C909">
        <v>127119</v>
      </c>
      <c r="D909" s="2">
        <v>2836.7</v>
      </c>
      <c r="E909" s="1">
        <v>45672</v>
      </c>
      <c r="F909" t="s">
        <v>51</v>
      </c>
    </row>
    <row r="910" spans="1:6" x14ac:dyDescent="0.25">
      <c r="A910" t="str">
        <f>"05398"</f>
        <v>05398</v>
      </c>
      <c r="B910" t="s">
        <v>142</v>
      </c>
      <c r="C910">
        <v>127120</v>
      </c>
      <c r="D910" s="2">
        <v>999.17</v>
      </c>
      <c r="E910" s="1">
        <v>45672</v>
      </c>
      <c r="F910" t="s">
        <v>51</v>
      </c>
    </row>
    <row r="911" spans="1:6" x14ac:dyDescent="0.25">
      <c r="A911" t="str">
        <f>"00048"</f>
        <v>00048</v>
      </c>
      <c r="B911" t="s">
        <v>384</v>
      </c>
      <c r="C911">
        <v>127121</v>
      </c>
      <c r="D911" s="2">
        <v>915</v>
      </c>
      <c r="E911" s="1">
        <v>45672</v>
      </c>
      <c r="F911" t="s">
        <v>51</v>
      </c>
    </row>
    <row r="912" spans="1:6" x14ac:dyDescent="0.25">
      <c r="A912" t="str">
        <f>"05513"</f>
        <v>05513</v>
      </c>
      <c r="B912" t="s">
        <v>212</v>
      </c>
      <c r="C912">
        <v>127122</v>
      </c>
      <c r="D912" s="2">
        <v>383.5</v>
      </c>
      <c r="E912" s="1">
        <v>45672</v>
      </c>
      <c r="F912" t="s">
        <v>51</v>
      </c>
    </row>
    <row r="913" spans="1:6" x14ac:dyDescent="0.25">
      <c r="A913" t="str">
        <f>"04463"</f>
        <v>04463</v>
      </c>
      <c r="B913" t="s">
        <v>45</v>
      </c>
      <c r="C913">
        <v>127123</v>
      </c>
      <c r="D913" s="2">
        <v>61.88</v>
      </c>
      <c r="E913" s="1">
        <v>45672</v>
      </c>
      <c r="F913" t="s">
        <v>51</v>
      </c>
    </row>
    <row r="914" spans="1:6" x14ac:dyDescent="0.25">
      <c r="A914" t="str">
        <f>"04943"</f>
        <v>04943</v>
      </c>
      <c r="B914" t="s">
        <v>56</v>
      </c>
      <c r="C914">
        <v>127124</v>
      </c>
      <c r="D914" s="2">
        <v>2514.48</v>
      </c>
      <c r="E914" s="1">
        <v>45672</v>
      </c>
      <c r="F914" t="s">
        <v>51</v>
      </c>
    </row>
    <row r="915" spans="1:6" x14ac:dyDescent="0.25">
      <c r="A915" t="str">
        <f>"90682"</f>
        <v>90682</v>
      </c>
      <c r="B915" t="s">
        <v>57</v>
      </c>
      <c r="C915">
        <v>127125</v>
      </c>
      <c r="D915" s="2">
        <v>2248.1799999999998</v>
      </c>
      <c r="E915" s="1">
        <v>45672</v>
      </c>
      <c r="F915" t="s">
        <v>51</v>
      </c>
    </row>
    <row r="916" spans="1:6" x14ac:dyDescent="0.25">
      <c r="A916" t="str">
        <f>"00654"</f>
        <v>00654</v>
      </c>
      <c r="B916" t="s">
        <v>58</v>
      </c>
      <c r="C916">
        <v>127126</v>
      </c>
      <c r="D916" s="2">
        <v>3924.51</v>
      </c>
      <c r="E916" s="1">
        <v>45672</v>
      </c>
      <c r="F916" t="s">
        <v>51</v>
      </c>
    </row>
    <row r="917" spans="1:6" x14ac:dyDescent="0.25">
      <c r="A917" t="str">
        <f>"05060"</f>
        <v>05060</v>
      </c>
      <c r="B917" t="s">
        <v>143</v>
      </c>
      <c r="C917">
        <v>127127</v>
      </c>
      <c r="D917" s="2">
        <v>2616.86</v>
      </c>
      <c r="E917" s="1">
        <v>45672</v>
      </c>
      <c r="F917" t="s">
        <v>51</v>
      </c>
    </row>
    <row r="918" spans="1:6" x14ac:dyDescent="0.25">
      <c r="A918" t="str">
        <f>"04860"</f>
        <v>04860</v>
      </c>
      <c r="B918" t="s">
        <v>385</v>
      </c>
      <c r="C918">
        <v>127128</v>
      </c>
      <c r="D918" s="2">
        <v>1103.8900000000001</v>
      </c>
      <c r="E918" s="1">
        <v>45672</v>
      </c>
      <c r="F918" t="s">
        <v>51</v>
      </c>
    </row>
    <row r="919" spans="1:6" x14ac:dyDescent="0.25">
      <c r="A919" t="str">
        <f>"04621"</f>
        <v>04621</v>
      </c>
      <c r="B919" t="s">
        <v>359</v>
      </c>
      <c r="C919">
        <v>127129</v>
      </c>
      <c r="D919" s="2">
        <v>69</v>
      </c>
      <c r="E919" s="1">
        <v>45672</v>
      </c>
      <c r="F919" t="s">
        <v>51</v>
      </c>
    </row>
    <row r="920" spans="1:6" x14ac:dyDescent="0.25">
      <c r="A920" t="str">
        <f>"01525"</f>
        <v>01525</v>
      </c>
      <c r="B920" t="s">
        <v>60</v>
      </c>
      <c r="C920">
        <v>127130</v>
      </c>
      <c r="D920" s="2">
        <v>211.14</v>
      </c>
      <c r="E920" s="1">
        <v>45672</v>
      </c>
      <c r="F920" t="s">
        <v>51</v>
      </c>
    </row>
    <row r="921" spans="1:6" x14ac:dyDescent="0.25">
      <c r="A921" t="str">
        <f>"03541"</f>
        <v>03541</v>
      </c>
      <c r="B921" t="s">
        <v>61</v>
      </c>
      <c r="C921">
        <v>127131</v>
      </c>
      <c r="D921" s="2">
        <v>169.5</v>
      </c>
      <c r="E921" s="1">
        <v>45672</v>
      </c>
      <c r="F921" t="s">
        <v>51</v>
      </c>
    </row>
    <row r="922" spans="1:6" x14ac:dyDescent="0.25">
      <c r="A922" t="str">
        <f>"05166"</f>
        <v>05166</v>
      </c>
      <c r="B922" t="s">
        <v>62</v>
      </c>
      <c r="C922">
        <v>127132</v>
      </c>
      <c r="D922" s="2">
        <v>85.34</v>
      </c>
      <c r="E922" s="1">
        <v>45672</v>
      </c>
      <c r="F922" t="s">
        <v>51</v>
      </c>
    </row>
    <row r="923" spans="1:6" x14ac:dyDescent="0.25">
      <c r="A923" t="str">
        <f>"04792"</f>
        <v>04792</v>
      </c>
      <c r="B923" t="s">
        <v>386</v>
      </c>
      <c r="C923">
        <v>127133</v>
      </c>
      <c r="D923" s="2">
        <v>2400</v>
      </c>
      <c r="E923" s="1">
        <v>45672</v>
      </c>
      <c r="F923" t="s">
        <v>51</v>
      </c>
    </row>
    <row r="924" spans="1:6" x14ac:dyDescent="0.25">
      <c r="A924" t="str">
        <f>"04244"</f>
        <v>04244</v>
      </c>
      <c r="B924" t="s">
        <v>265</v>
      </c>
      <c r="C924">
        <v>127134</v>
      </c>
      <c r="D924" s="2">
        <v>1500</v>
      </c>
      <c r="E924" s="1">
        <v>45672</v>
      </c>
      <c r="F924" t="s">
        <v>51</v>
      </c>
    </row>
    <row r="925" spans="1:6" x14ac:dyDescent="0.25">
      <c r="A925" t="str">
        <f>"04388"</f>
        <v>04388</v>
      </c>
      <c r="B925" t="s">
        <v>63</v>
      </c>
      <c r="C925">
        <v>127135</v>
      </c>
      <c r="D925" s="2">
        <v>114.05</v>
      </c>
      <c r="E925" s="1">
        <v>45672</v>
      </c>
      <c r="F925" t="s">
        <v>51</v>
      </c>
    </row>
    <row r="926" spans="1:6" x14ac:dyDescent="0.25">
      <c r="A926" t="str">
        <f>"03815"</f>
        <v>03815</v>
      </c>
      <c r="B926" t="s">
        <v>387</v>
      </c>
      <c r="C926">
        <v>127136</v>
      </c>
      <c r="D926" s="2">
        <v>4986</v>
      </c>
      <c r="E926" s="1">
        <v>45672</v>
      </c>
      <c r="F926" t="s">
        <v>51</v>
      </c>
    </row>
    <row r="927" spans="1:6" x14ac:dyDescent="0.25">
      <c r="A927" t="str">
        <f>"05257"</f>
        <v>05257</v>
      </c>
      <c r="B927" t="s">
        <v>305</v>
      </c>
      <c r="C927">
        <v>127137</v>
      </c>
      <c r="D927" s="2">
        <v>1805</v>
      </c>
      <c r="E927" s="1">
        <v>45672</v>
      </c>
      <c r="F927" t="s">
        <v>51</v>
      </c>
    </row>
    <row r="928" spans="1:6" x14ac:dyDescent="0.25">
      <c r="A928" t="str">
        <f>"01596"</f>
        <v>01596</v>
      </c>
      <c r="B928" t="s">
        <v>66</v>
      </c>
      <c r="C928">
        <v>127138</v>
      </c>
      <c r="D928" s="2">
        <v>360</v>
      </c>
      <c r="E928" s="1">
        <v>45672</v>
      </c>
      <c r="F928" t="s">
        <v>51</v>
      </c>
    </row>
    <row r="929" spans="1:6" x14ac:dyDescent="0.25">
      <c r="A929" t="str">
        <f>"04597"</f>
        <v>04597</v>
      </c>
      <c r="B929" t="s">
        <v>284</v>
      </c>
      <c r="C929">
        <v>127139</v>
      </c>
      <c r="D929" s="2">
        <v>1028</v>
      </c>
      <c r="E929" s="1">
        <v>45672</v>
      </c>
      <c r="F929" t="s">
        <v>51</v>
      </c>
    </row>
    <row r="930" spans="1:6" x14ac:dyDescent="0.25">
      <c r="A930" t="str">
        <f>"05129"</f>
        <v>05129</v>
      </c>
      <c r="B930" t="s">
        <v>68</v>
      </c>
      <c r="C930">
        <v>127140</v>
      </c>
      <c r="D930" s="2">
        <v>114.4</v>
      </c>
      <c r="E930" s="1">
        <v>45672</v>
      </c>
      <c r="F930" t="s">
        <v>51</v>
      </c>
    </row>
    <row r="931" spans="1:6" x14ac:dyDescent="0.25">
      <c r="A931" t="str">
        <f>"05024"</f>
        <v>05024</v>
      </c>
      <c r="B931" t="s">
        <v>178</v>
      </c>
      <c r="C931">
        <v>127141</v>
      </c>
      <c r="D931" s="2">
        <v>1135</v>
      </c>
      <c r="E931" s="1">
        <v>45672</v>
      </c>
      <c r="F931" t="s">
        <v>51</v>
      </c>
    </row>
    <row r="932" spans="1:6" x14ac:dyDescent="0.25">
      <c r="A932" t="str">
        <f>"04549"</f>
        <v>04549</v>
      </c>
      <c r="B932" t="s">
        <v>243</v>
      </c>
      <c r="C932">
        <v>127142</v>
      </c>
      <c r="D932" s="2">
        <v>7928.86</v>
      </c>
      <c r="E932" s="1">
        <v>45672</v>
      </c>
      <c r="F932" t="s">
        <v>51</v>
      </c>
    </row>
    <row r="933" spans="1:6" x14ac:dyDescent="0.25">
      <c r="A933" t="str">
        <f>"04608"</f>
        <v>04608</v>
      </c>
      <c r="B933" t="s">
        <v>180</v>
      </c>
      <c r="C933">
        <v>127143</v>
      </c>
      <c r="D933" s="2">
        <v>1620</v>
      </c>
      <c r="E933" s="1">
        <v>45672</v>
      </c>
      <c r="F933" t="s">
        <v>51</v>
      </c>
    </row>
    <row r="934" spans="1:6" x14ac:dyDescent="0.25">
      <c r="A934" t="str">
        <f>"00364"</f>
        <v>00364</v>
      </c>
      <c r="B934" t="s">
        <v>77</v>
      </c>
      <c r="C934">
        <v>127144</v>
      </c>
      <c r="D934" s="2">
        <v>493.25</v>
      </c>
      <c r="E934" s="1">
        <v>45672</v>
      </c>
      <c r="F934" t="s">
        <v>51</v>
      </c>
    </row>
    <row r="935" spans="1:6" x14ac:dyDescent="0.25">
      <c r="A935" t="str">
        <f>"00391"</f>
        <v>00391</v>
      </c>
      <c r="B935" t="s">
        <v>220</v>
      </c>
      <c r="C935">
        <v>127145</v>
      </c>
      <c r="D935" s="2">
        <v>111.44</v>
      </c>
      <c r="E935" s="1">
        <v>45672</v>
      </c>
      <c r="F935" t="s">
        <v>51</v>
      </c>
    </row>
    <row r="936" spans="1:6" x14ac:dyDescent="0.25">
      <c r="A936" t="str">
        <f>"04709"</f>
        <v>04709</v>
      </c>
      <c r="B936" t="s">
        <v>388</v>
      </c>
      <c r="C936">
        <v>127146</v>
      </c>
      <c r="D936" s="2">
        <v>575</v>
      </c>
      <c r="E936" s="1">
        <v>45672</v>
      </c>
      <c r="F936" t="s">
        <v>51</v>
      </c>
    </row>
    <row r="937" spans="1:6" x14ac:dyDescent="0.25">
      <c r="A937" t="str">
        <f>"03746"</f>
        <v>03746</v>
      </c>
      <c r="B937" t="s">
        <v>247</v>
      </c>
      <c r="C937">
        <v>127147</v>
      </c>
      <c r="D937" s="2">
        <v>22</v>
      </c>
      <c r="E937" s="1">
        <v>45672</v>
      </c>
      <c r="F937" t="s">
        <v>51</v>
      </c>
    </row>
    <row r="938" spans="1:6" x14ac:dyDescent="0.25">
      <c r="A938" t="str">
        <f>"00452"</f>
        <v>00452</v>
      </c>
      <c r="B938" t="s">
        <v>248</v>
      </c>
      <c r="C938">
        <v>127148</v>
      </c>
      <c r="D938" s="2">
        <v>322.89999999999998</v>
      </c>
      <c r="E938" s="1">
        <v>45672</v>
      </c>
      <c r="F938" t="s">
        <v>51</v>
      </c>
    </row>
    <row r="939" spans="1:6" x14ac:dyDescent="0.25">
      <c r="A939" t="str">
        <f>"04895"</f>
        <v>04895</v>
      </c>
      <c r="B939" t="s">
        <v>83</v>
      </c>
      <c r="C939">
        <v>127149</v>
      </c>
      <c r="D939" s="2">
        <v>2435.61</v>
      </c>
      <c r="E939" s="1">
        <v>45672</v>
      </c>
      <c r="F939" t="s">
        <v>51</v>
      </c>
    </row>
    <row r="940" spans="1:6" x14ac:dyDescent="0.25">
      <c r="A940" t="str">
        <f>"04304"</f>
        <v>04304</v>
      </c>
      <c r="B940" t="s">
        <v>84</v>
      </c>
      <c r="C940">
        <v>127151</v>
      </c>
      <c r="D940" s="2">
        <v>19566.13</v>
      </c>
      <c r="E940" s="1">
        <v>45672</v>
      </c>
      <c r="F940" t="s">
        <v>51</v>
      </c>
    </row>
    <row r="941" spans="1:6" x14ac:dyDescent="0.25">
      <c r="A941" t="str">
        <f>"03435"</f>
        <v>03435</v>
      </c>
      <c r="B941" t="s">
        <v>49</v>
      </c>
      <c r="C941">
        <v>127152</v>
      </c>
      <c r="D941" s="2">
        <v>724.4</v>
      </c>
      <c r="E941" s="1">
        <v>45672</v>
      </c>
      <c r="F941" t="s">
        <v>51</v>
      </c>
    </row>
    <row r="942" spans="1:6" x14ac:dyDescent="0.25">
      <c r="A942" t="str">
        <f>"00501"</f>
        <v>00501</v>
      </c>
      <c r="B942" t="s">
        <v>87</v>
      </c>
      <c r="C942">
        <v>127153</v>
      </c>
      <c r="D942" s="2">
        <v>33.67</v>
      </c>
      <c r="E942" s="1">
        <v>45672</v>
      </c>
      <c r="F942" t="s">
        <v>51</v>
      </c>
    </row>
    <row r="943" spans="1:6" x14ac:dyDescent="0.25">
      <c r="A943" t="str">
        <f>"01415"</f>
        <v>01415</v>
      </c>
      <c r="B943" t="s">
        <v>89</v>
      </c>
      <c r="C943">
        <v>127154</v>
      </c>
      <c r="D943" s="2">
        <v>1269.67</v>
      </c>
      <c r="E943" s="1">
        <v>45672</v>
      </c>
      <c r="F943" t="s">
        <v>51</v>
      </c>
    </row>
    <row r="944" spans="1:6" x14ac:dyDescent="0.25">
      <c r="A944" t="str">
        <f>"00565"</f>
        <v>00565</v>
      </c>
      <c r="B944" t="s">
        <v>92</v>
      </c>
      <c r="C944">
        <v>127155</v>
      </c>
      <c r="D944" s="2">
        <v>2997.74</v>
      </c>
      <c r="E944" s="1">
        <v>45672</v>
      </c>
      <c r="F944" t="s">
        <v>51</v>
      </c>
    </row>
    <row r="945" spans="1:6" x14ac:dyDescent="0.25">
      <c r="A945" t="str">
        <f>"05241"</f>
        <v>05241</v>
      </c>
      <c r="B945" t="s">
        <v>94</v>
      </c>
      <c r="C945">
        <v>127163</v>
      </c>
      <c r="D945" s="2">
        <v>52</v>
      </c>
      <c r="E945" s="1">
        <v>45672</v>
      </c>
      <c r="F945" t="s">
        <v>51</v>
      </c>
    </row>
    <row r="946" spans="1:6" x14ac:dyDescent="0.25">
      <c r="A946" t="str">
        <f>"05014"</f>
        <v>05014</v>
      </c>
      <c r="B946" t="s">
        <v>95</v>
      </c>
      <c r="C946">
        <v>127164</v>
      </c>
      <c r="D946" s="2">
        <v>2404.8000000000002</v>
      </c>
      <c r="E946" s="1">
        <v>45672</v>
      </c>
      <c r="F946" t="s">
        <v>51</v>
      </c>
    </row>
    <row r="947" spans="1:6" x14ac:dyDescent="0.25">
      <c r="A947" t="str">
        <f>"03624"</f>
        <v>03624</v>
      </c>
      <c r="B947" t="s">
        <v>389</v>
      </c>
      <c r="C947">
        <v>127165</v>
      </c>
      <c r="D947" s="2">
        <v>174.92</v>
      </c>
      <c r="E947" s="1">
        <v>45672</v>
      </c>
      <c r="F947" t="s">
        <v>51</v>
      </c>
    </row>
    <row r="948" spans="1:6" x14ac:dyDescent="0.25">
      <c r="A948" t="str">
        <f>"05481"</f>
        <v>05481</v>
      </c>
      <c r="B948" t="s">
        <v>98</v>
      </c>
      <c r="C948">
        <v>127166</v>
      </c>
      <c r="D948" s="2">
        <v>122930</v>
      </c>
      <c r="E948" s="1">
        <v>45672</v>
      </c>
      <c r="F948" t="s">
        <v>51</v>
      </c>
    </row>
    <row r="949" spans="1:6" x14ac:dyDescent="0.25">
      <c r="A949" t="str">
        <f>"03463"</f>
        <v>03463</v>
      </c>
      <c r="B949" t="s">
        <v>99</v>
      </c>
      <c r="C949">
        <v>127167</v>
      </c>
      <c r="D949" s="2">
        <v>10.44</v>
      </c>
      <c r="E949" s="1">
        <v>45672</v>
      </c>
      <c r="F949" t="s">
        <v>51</v>
      </c>
    </row>
    <row r="950" spans="1:6" x14ac:dyDescent="0.25">
      <c r="A950" t="str">
        <f>"00651"</f>
        <v>00651</v>
      </c>
      <c r="B950" t="s">
        <v>390</v>
      </c>
      <c r="C950">
        <v>127168</v>
      </c>
      <c r="D950" s="2">
        <v>43.5</v>
      </c>
      <c r="E950" s="1">
        <v>45672</v>
      </c>
      <c r="F950" t="s">
        <v>51</v>
      </c>
    </row>
    <row r="951" spans="1:6" x14ac:dyDescent="0.25">
      <c r="A951" t="str">
        <f>"05559"</f>
        <v>05559</v>
      </c>
      <c r="B951" t="s">
        <v>100</v>
      </c>
      <c r="C951">
        <v>127169</v>
      </c>
      <c r="D951" s="2">
        <v>781.35</v>
      </c>
      <c r="E951" s="1">
        <v>45672</v>
      </c>
      <c r="F951" t="s">
        <v>51</v>
      </c>
    </row>
    <row r="952" spans="1:6" x14ac:dyDescent="0.25">
      <c r="A952" t="str">
        <f>"05172"</f>
        <v>05172</v>
      </c>
      <c r="B952" t="s">
        <v>101</v>
      </c>
      <c r="C952">
        <v>127170</v>
      </c>
      <c r="D952" s="2">
        <v>709.07</v>
      </c>
      <c r="E952" s="1">
        <v>45672</v>
      </c>
      <c r="F952" t="s">
        <v>51</v>
      </c>
    </row>
    <row r="953" spans="1:6" x14ac:dyDescent="0.25">
      <c r="A953" t="str">
        <f>"05592"</f>
        <v>05592</v>
      </c>
      <c r="B953" t="s">
        <v>361</v>
      </c>
      <c r="C953">
        <v>127171</v>
      </c>
      <c r="D953" s="2">
        <v>2604.9499999999998</v>
      </c>
      <c r="E953" s="1">
        <v>45672</v>
      </c>
      <c r="F953" t="s">
        <v>51</v>
      </c>
    </row>
    <row r="954" spans="1:6" x14ac:dyDescent="0.25">
      <c r="A954" t="str">
        <f>"01648"</f>
        <v>01648</v>
      </c>
      <c r="B954" t="s">
        <v>103</v>
      </c>
      <c r="C954">
        <v>127172</v>
      </c>
      <c r="D954" s="2">
        <v>1525.12</v>
      </c>
      <c r="E954" s="1">
        <v>45672</v>
      </c>
      <c r="F954" t="s">
        <v>51</v>
      </c>
    </row>
    <row r="955" spans="1:6" x14ac:dyDescent="0.25">
      <c r="A955" t="str">
        <f>"03734"</f>
        <v>03734</v>
      </c>
      <c r="B955" t="s">
        <v>104</v>
      </c>
      <c r="C955">
        <v>127173</v>
      </c>
      <c r="D955" s="2">
        <v>68</v>
      </c>
      <c r="E955" s="1">
        <v>45672</v>
      </c>
      <c r="F955" t="s">
        <v>51</v>
      </c>
    </row>
    <row r="956" spans="1:6" x14ac:dyDescent="0.25">
      <c r="A956" t="str">
        <f>"05451"</f>
        <v>05451</v>
      </c>
      <c r="B956" t="s">
        <v>105</v>
      </c>
      <c r="C956">
        <v>127174</v>
      </c>
      <c r="D956" s="2">
        <v>975</v>
      </c>
      <c r="E956" s="1">
        <v>45672</v>
      </c>
      <c r="F956" t="s">
        <v>51</v>
      </c>
    </row>
    <row r="957" spans="1:6" x14ac:dyDescent="0.25">
      <c r="A957" t="str">
        <f>"05541"</f>
        <v>05541</v>
      </c>
      <c r="B957" t="s">
        <v>192</v>
      </c>
      <c r="C957">
        <v>127175</v>
      </c>
      <c r="D957" s="2">
        <v>28059.18</v>
      </c>
      <c r="E957" s="1">
        <v>45672</v>
      </c>
      <c r="F957" t="s">
        <v>51</v>
      </c>
    </row>
    <row r="958" spans="1:6" x14ac:dyDescent="0.25">
      <c r="A958" t="str">
        <f>"02536"</f>
        <v>02536</v>
      </c>
      <c r="B958" t="s">
        <v>108</v>
      </c>
      <c r="C958">
        <v>127176</v>
      </c>
      <c r="D958" s="2">
        <v>689.09</v>
      </c>
      <c r="E958" s="1">
        <v>45672</v>
      </c>
      <c r="F958" t="s">
        <v>51</v>
      </c>
    </row>
    <row r="959" spans="1:6" x14ac:dyDescent="0.25">
      <c r="A959" t="str">
        <f>"02152"</f>
        <v>02152</v>
      </c>
      <c r="B959" t="s">
        <v>391</v>
      </c>
      <c r="C959">
        <v>127177</v>
      </c>
      <c r="D959" s="2">
        <v>2193</v>
      </c>
      <c r="E959" s="1">
        <v>45672</v>
      </c>
      <c r="F959" t="s">
        <v>51</v>
      </c>
    </row>
    <row r="960" spans="1:6" x14ac:dyDescent="0.25">
      <c r="A960" t="str">
        <f>"04308"</f>
        <v>04308</v>
      </c>
      <c r="B960" t="s">
        <v>198</v>
      </c>
      <c r="C960">
        <v>127178</v>
      </c>
      <c r="D960" s="2">
        <v>2978.63</v>
      </c>
      <c r="E960" s="1">
        <v>45672</v>
      </c>
      <c r="F960" t="s">
        <v>51</v>
      </c>
    </row>
    <row r="961" spans="1:6" x14ac:dyDescent="0.25">
      <c r="A961" t="str">
        <f>"00437"</f>
        <v>00437</v>
      </c>
      <c r="B961" t="s">
        <v>113</v>
      </c>
      <c r="C961">
        <v>127179</v>
      </c>
      <c r="D961" s="2">
        <v>36.22</v>
      </c>
      <c r="E961" s="1">
        <v>45672</v>
      </c>
      <c r="F961" t="s">
        <v>51</v>
      </c>
    </row>
    <row r="962" spans="1:6" x14ac:dyDescent="0.25">
      <c r="A962" t="str">
        <f>"01728"</f>
        <v>01728</v>
      </c>
      <c r="B962" t="s">
        <v>330</v>
      </c>
      <c r="C962">
        <v>127180</v>
      </c>
      <c r="D962" s="2">
        <v>498</v>
      </c>
      <c r="E962" s="1">
        <v>45672</v>
      </c>
      <c r="F962" t="s">
        <v>51</v>
      </c>
    </row>
    <row r="963" spans="1:6" x14ac:dyDescent="0.25">
      <c r="A963" t="str">
        <f>"04624"</f>
        <v>04624</v>
      </c>
      <c r="B963" t="s">
        <v>382</v>
      </c>
      <c r="C963">
        <v>127181</v>
      </c>
      <c r="D963" s="2">
        <v>1545.19</v>
      </c>
      <c r="E963" s="1">
        <v>45672</v>
      </c>
      <c r="F963" t="s">
        <v>51</v>
      </c>
    </row>
    <row r="964" spans="1:6" x14ac:dyDescent="0.25">
      <c r="A964" t="str">
        <f>"03988"</f>
        <v>03988</v>
      </c>
      <c r="B964" t="s">
        <v>159</v>
      </c>
      <c r="C964">
        <v>127182</v>
      </c>
      <c r="D964" s="2">
        <v>1844.53</v>
      </c>
      <c r="E964" s="1">
        <v>45672</v>
      </c>
      <c r="F964" t="s">
        <v>51</v>
      </c>
    </row>
    <row r="965" spans="1:6" x14ac:dyDescent="0.25">
      <c r="A965" t="str">
        <f>"00818"</f>
        <v>00818</v>
      </c>
      <c r="B965" t="s">
        <v>200</v>
      </c>
      <c r="C965">
        <v>127183</v>
      </c>
      <c r="D965" s="2">
        <v>524.29</v>
      </c>
      <c r="E965" s="1">
        <v>45672</v>
      </c>
      <c r="F965" t="s">
        <v>51</v>
      </c>
    </row>
    <row r="966" spans="1:6" x14ac:dyDescent="0.25">
      <c r="A966" t="str">
        <f>"05546"</f>
        <v>05546</v>
      </c>
      <c r="B966" t="s">
        <v>116</v>
      </c>
      <c r="C966">
        <v>127184</v>
      </c>
      <c r="D966" s="2">
        <v>2561.12</v>
      </c>
      <c r="E966" s="1">
        <v>45672</v>
      </c>
      <c r="F966" t="s">
        <v>51</v>
      </c>
    </row>
    <row r="967" spans="1:6" x14ac:dyDescent="0.25">
      <c r="A967" t="str">
        <f>"00246"</f>
        <v>00246</v>
      </c>
      <c r="B967" t="s">
        <v>117</v>
      </c>
      <c r="C967">
        <v>127185</v>
      </c>
      <c r="D967" s="2">
        <v>45.24</v>
      </c>
      <c r="E967" s="1">
        <v>45672</v>
      </c>
      <c r="F967" t="s">
        <v>51</v>
      </c>
    </row>
    <row r="968" spans="1:6" x14ac:dyDescent="0.25">
      <c r="A968" t="str">
        <f>"03717"</f>
        <v>03717</v>
      </c>
      <c r="B968" t="s">
        <v>365</v>
      </c>
      <c r="C968">
        <v>127186</v>
      </c>
      <c r="D968" s="2">
        <v>661.62</v>
      </c>
      <c r="E968" s="1">
        <v>45672</v>
      </c>
      <c r="F968" t="s">
        <v>51</v>
      </c>
    </row>
    <row r="969" spans="1:6" x14ac:dyDescent="0.25">
      <c r="A969" t="str">
        <f>"03953"</f>
        <v>03953</v>
      </c>
      <c r="B969" t="s">
        <v>392</v>
      </c>
      <c r="C969">
        <v>127187</v>
      </c>
      <c r="D969" s="2">
        <v>1532.04</v>
      </c>
      <c r="E969" s="1">
        <v>45672</v>
      </c>
      <c r="F969" t="s">
        <v>51</v>
      </c>
    </row>
    <row r="970" spans="1:6" x14ac:dyDescent="0.25">
      <c r="A970" t="str">
        <f>"05594"</f>
        <v>05594</v>
      </c>
      <c r="B970" t="s">
        <v>393</v>
      </c>
      <c r="C970">
        <v>127188</v>
      </c>
      <c r="D970" s="2">
        <v>425</v>
      </c>
      <c r="E970" s="1">
        <v>45672</v>
      </c>
      <c r="F970" t="s">
        <v>51</v>
      </c>
    </row>
    <row r="971" spans="1:6" x14ac:dyDescent="0.25">
      <c r="A971" t="str">
        <f>"05439"</f>
        <v>05439</v>
      </c>
      <c r="B971" t="s">
        <v>276</v>
      </c>
      <c r="C971">
        <v>127189</v>
      </c>
      <c r="D971" s="2">
        <v>374</v>
      </c>
      <c r="E971" s="1">
        <v>45672</v>
      </c>
      <c r="F971" t="s">
        <v>51</v>
      </c>
    </row>
    <row r="972" spans="1:6" x14ac:dyDescent="0.25">
      <c r="A972" t="str">
        <f>"00916"</f>
        <v>00916</v>
      </c>
      <c r="B972" t="s">
        <v>123</v>
      </c>
      <c r="C972">
        <v>127190</v>
      </c>
      <c r="D972" s="2">
        <v>220</v>
      </c>
      <c r="E972" s="1">
        <v>45672</v>
      </c>
      <c r="F972" t="s">
        <v>51</v>
      </c>
    </row>
    <row r="973" spans="1:6" x14ac:dyDescent="0.25">
      <c r="A973" t="str">
        <f>"03982"</f>
        <v>03982</v>
      </c>
      <c r="B973" t="s">
        <v>394</v>
      </c>
      <c r="C973">
        <v>127191</v>
      </c>
      <c r="D973" s="2">
        <v>264</v>
      </c>
      <c r="E973" s="1">
        <v>45672</v>
      </c>
      <c r="F973" t="s">
        <v>51</v>
      </c>
    </row>
    <row r="974" spans="1:6" x14ac:dyDescent="0.25">
      <c r="A974" t="str">
        <f>"00936"</f>
        <v>00936</v>
      </c>
      <c r="B974" t="s">
        <v>124</v>
      </c>
      <c r="C974">
        <v>127192</v>
      </c>
      <c r="D974" s="2">
        <v>15.92</v>
      </c>
      <c r="E974" s="1">
        <v>45672</v>
      </c>
      <c r="F974" t="s">
        <v>51</v>
      </c>
    </row>
    <row r="975" spans="1:6" x14ac:dyDescent="0.25">
      <c r="A975" t="str">
        <f>"02948"</f>
        <v>02948</v>
      </c>
      <c r="B975" t="s">
        <v>125</v>
      </c>
      <c r="C975">
        <v>127193</v>
      </c>
      <c r="D975" s="2">
        <v>387.31</v>
      </c>
      <c r="E975" s="1">
        <v>45672</v>
      </c>
      <c r="F975" t="s">
        <v>51</v>
      </c>
    </row>
    <row r="976" spans="1:6" x14ac:dyDescent="0.25">
      <c r="A976" t="str">
        <f>"05596"</f>
        <v>05596</v>
      </c>
      <c r="B976" t="s">
        <v>395</v>
      </c>
      <c r="C976">
        <v>127194</v>
      </c>
      <c r="D976" s="2">
        <v>125</v>
      </c>
      <c r="E976" s="1">
        <v>45672</v>
      </c>
      <c r="F976" t="s">
        <v>51</v>
      </c>
    </row>
    <row r="977" spans="1:6" x14ac:dyDescent="0.25">
      <c r="A977" t="str">
        <f>"05325"</f>
        <v>05325</v>
      </c>
      <c r="B977" t="s">
        <v>129</v>
      </c>
      <c r="C977">
        <v>127195</v>
      </c>
      <c r="D977" s="2">
        <v>148.44999999999999</v>
      </c>
      <c r="E977" s="1">
        <v>45672</v>
      </c>
      <c r="F977" t="s">
        <v>51</v>
      </c>
    </row>
    <row r="978" spans="1:6" x14ac:dyDescent="0.25">
      <c r="A978" t="str">
        <f>"03129"</f>
        <v>03129</v>
      </c>
      <c r="B978" t="s">
        <v>131</v>
      </c>
      <c r="C978">
        <v>127196</v>
      </c>
      <c r="D978" s="2">
        <v>834.69</v>
      </c>
      <c r="E978" s="1">
        <v>45672</v>
      </c>
      <c r="F978" t="s">
        <v>51</v>
      </c>
    </row>
    <row r="979" spans="1:6" x14ac:dyDescent="0.25">
      <c r="A979" t="str">
        <f>"02051"</f>
        <v>02051</v>
      </c>
      <c r="B979" t="s">
        <v>396</v>
      </c>
      <c r="C979">
        <v>127197</v>
      </c>
      <c r="D979" s="2">
        <v>1124</v>
      </c>
      <c r="E979" s="1">
        <v>45672</v>
      </c>
      <c r="F979" t="s">
        <v>51</v>
      </c>
    </row>
    <row r="980" spans="1:6" x14ac:dyDescent="0.25">
      <c r="A980" t="str">
        <f>"04148"</f>
        <v>04148</v>
      </c>
      <c r="B980" t="s">
        <v>397</v>
      </c>
      <c r="C980">
        <v>127198</v>
      </c>
      <c r="D980" s="2">
        <v>417.5</v>
      </c>
      <c r="E980" s="1">
        <v>45672</v>
      </c>
      <c r="F980" t="s">
        <v>51</v>
      </c>
    </row>
    <row r="981" spans="1:6" x14ac:dyDescent="0.25">
      <c r="A981" t="str">
        <f>"05477"</f>
        <v>05477</v>
      </c>
      <c r="B981" t="s">
        <v>398</v>
      </c>
      <c r="C981">
        <v>127199</v>
      </c>
      <c r="D981" s="2">
        <v>50</v>
      </c>
      <c r="E981" s="1">
        <v>45672</v>
      </c>
      <c r="F981" t="s">
        <v>51</v>
      </c>
    </row>
    <row r="982" spans="1:6" x14ac:dyDescent="0.25">
      <c r="A982" t="str">
        <f>"05595"</f>
        <v>05595</v>
      </c>
      <c r="B982" t="s">
        <v>399</v>
      </c>
      <c r="C982">
        <v>127200</v>
      </c>
      <c r="D982" s="2">
        <v>216.7</v>
      </c>
      <c r="E982" s="1">
        <v>45672</v>
      </c>
      <c r="F982" t="s">
        <v>15</v>
      </c>
    </row>
    <row r="983" spans="1:6" x14ac:dyDescent="0.25">
      <c r="A983" t="str">
        <f>"05595"</f>
        <v>05595</v>
      </c>
      <c r="B983" t="s">
        <v>399</v>
      </c>
      <c r="C983">
        <v>127200</v>
      </c>
      <c r="D983" s="2">
        <v>216.7</v>
      </c>
      <c r="E983" s="1">
        <v>45672</v>
      </c>
      <c r="F983" t="s">
        <v>15</v>
      </c>
    </row>
    <row r="984" spans="1:6" x14ac:dyDescent="0.25">
      <c r="A984" t="str">
        <f>"03883"</f>
        <v>03883</v>
      </c>
      <c r="B984" t="s">
        <v>231</v>
      </c>
      <c r="C984">
        <v>127201</v>
      </c>
      <c r="D984" s="2">
        <v>1551.34</v>
      </c>
      <c r="E984" s="1">
        <v>45672</v>
      </c>
      <c r="F984" t="s">
        <v>51</v>
      </c>
    </row>
    <row r="985" spans="1:6" x14ac:dyDescent="0.25">
      <c r="A985" t="str">
        <f>"00336"</f>
        <v>00336</v>
      </c>
      <c r="B985" t="s">
        <v>232</v>
      </c>
      <c r="C985">
        <v>127202</v>
      </c>
      <c r="D985" s="2">
        <v>1547.82</v>
      </c>
      <c r="E985" s="1">
        <v>45672</v>
      </c>
      <c r="F985" t="s">
        <v>51</v>
      </c>
    </row>
    <row r="986" spans="1:6" x14ac:dyDescent="0.25">
      <c r="A986" t="str">
        <f>"04785"</f>
        <v>04785</v>
      </c>
      <c r="B986" t="s">
        <v>400</v>
      </c>
      <c r="C986">
        <v>127203</v>
      </c>
      <c r="D986" s="2">
        <v>368.32</v>
      </c>
      <c r="E986" s="1">
        <v>45672</v>
      </c>
      <c r="F986" t="s">
        <v>51</v>
      </c>
    </row>
    <row r="987" spans="1:6" x14ac:dyDescent="0.25">
      <c r="A987" t="str">
        <f>"04883"</f>
        <v>04883</v>
      </c>
      <c r="B987" t="s">
        <v>401</v>
      </c>
      <c r="C987">
        <v>127204</v>
      </c>
      <c r="D987" s="2">
        <v>75</v>
      </c>
      <c r="E987" s="1">
        <v>45672</v>
      </c>
      <c r="F987" t="s">
        <v>51</v>
      </c>
    </row>
    <row r="988" spans="1:6" x14ac:dyDescent="0.25">
      <c r="A988" t="str">
        <f>"05330"</f>
        <v>05330</v>
      </c>
      <c r="B988" t="s">
        <v>134</v>
      </c>
      <c r="C988">
        <v>127205</v>
      </c>
      <c r="D988" s="2">
        <v>152</v>
      </c>
      <c r="E988" s="1">
        <v>45672</v>
      </c>
      <c r="F988" t="s">
        <v>51</v>
      </c>
    </row>
    <row r="989" spans="1:6" x14ac:dyDescent="0.25">
      <c r="A989" t="str">
        <f>"00969"</f>
        <v>00969</v>
      </c>
      <c r="B989" t="s">
        <v>137</v>
      </c>
      <c r="C989">
        <v>127206</v>
      </c>
      <c r="D989" s="2">
        <v>12283.5</v>
      </c>
      <c r="E989" s="1">
        <v>45672</v>
      </c>
      <c r="F989" t="s">
        <v>51</v>
      </c>
    </row>
    <row r="990" spans="1:6" x14ac:dyDescent="0.25">
      <c r="A990" t="str">
        <f>"05048"</f>
        <v>05048</v>
      </c>
      <c r="B990" t="s">
        <v>138</v>
      </c>
      <c r="C990">
        <v>127207</v>
      </c>
      <c r="D990" s="2">
        <v>375</v>
      </c>
      <c r="E990" s="1">
        <v>45672</v>
      </c>
      <c r="F990" t="s">
        <v>51</v>
      </c>
    </row>
    <row r="991" spans="1:6" x14ac:dyDescent="0.25">
      <c r="A991" t="str">
        <f>"03868"</f>
        <v>03868</v>
      </c>
      <c r="B991" t="s">
        <v>324</v>
      </c>
      <c r="C991">
        <v>127208</v>
      </c>
      <c r="D991" s="2">
        <v>887.91</v>
      </c>
      <c r="E991" s="1">
        <v>45672</v>
      </c>
      <c r="F991" t="s">
        <v>51</v>
      </c>
    </row>
    <row r="992" spans="1:6" x14ac:dyDescent="0.25">
      <c r="A992" t="str">
        <f>"00010"</f>
        <v>00010</v>
      </c>
      <c r="B992" t="s">
        <v>402</v>
      </c>
      <c r="C992">
        <v>127209</v>
      </c>
      <c r="D992" s="2">
        <v>12794.59</v>
      </c>
      <c r="E992" s="1">
        <v>45672</v>
      </c>
      <c r="F992" t="s">
        <v>51</v>
      </c>
    </row>
    <row r="993" spans="1:6" x14ac:dyDescent="0.25">
      <c r="A993" t="str">
        <f>"02299"</f>
        <v>02299</v>
      </c>
      <c r="B993" t="s">
        <v>145</v>
      </c>
      <c r="C993">
        <v>127210</v>
      </c>
      <c r="D993" s="2">
        <v>6010.52</v>
      </c>
      <c r="E993" s="1">
        <v>45672</v>
      </c>
      <c r="F993" t="s">
        <v>51</v>
      </c>
    </row>
    <row r="994" spans="1:6" x14ac:dyDescent="0.25">
      <c r="A994" t="str">
        <f>"04127"</f>
        <v>04127</v>
      </c>
      <c r="B994" t="s">
        <v>403</v>
      </c>
      <c r="C994">
        <v>127211</v>
      </c>
      <c r="D994" s="2">
        <v>33061.68</v>
      </c>
      <c r="E994" s="1">
        <v>45672</v>
      </c>
      <c r="F994" t="s">
        <v>51</v>
      </c>
    </row>
    <row r="995" spans="1:6" x14ac:dyDescent="0.25">
      <c r="A995" t="str">
        <f>"02030"</f>
        <v>02030</v>
      </c>
      <c r="B995" t="s">
        <v>267</v>
      </c>
      <c r="C995">
        <v>127212</v>
      </c>
      <c r="D995" s="2">
        <v>4881</v>
      </c>
      <c r="E995" s="1">
        <v>45672</v>
      </c>
      <c r="F995" t="s">
        <v>51</v>
      </c>
    </row>
    <row r="996" spans="1:6" x14ac:dyDescent="0.25">
      <c r="A996" t="str">
        <f>"02361"</f>
        <v>02361</v>
      </c>
      <c r="B996" t="s">
        <v>287</v>
      </c>
      <c r="C996">
        <v>127213</v>
      </c>
      <c r="D996" s="2">
        <v>4839.3</v>
      </c>
      <c r="E996" s="1">
        <v>45672</v>
      </c>
      <c r="F996" t="s">
        <v>51</v>
      </c>
    </row>
    <row r="997" spans="1:6" x14ac:dyDescent="0.25">
      <c r="A997" t="str">
        <f>"01491"</f>
        <v>01491</v>
      </c>
      <c r="B997" t="s">
        <v>185</v>
      </c>
      <c r="C997">
        <v>127214</v>
      </c>
      <c r="D997" s="2">
        <v>5952.16</v>
      </c>
      <c r="E997" s="1">
        <v>45672</v>
      </c>
      <c r="F997" t="s">
        <v>51</v>
      </c>
    </row>
    <row r="998" spans="1:6" x14ac:dyDescent="0.25">
      <c r="A998" t="str">
        <f>"04920"</f>
        <v>04920</v>
      </c>
      <c r="B998" t="s">
        <v>194</v>
      </c>
      <c r="C998">
        <v>127215</v>
      </c>
      <c r="D998" s="2">
        <v>3776.23</v>
      </c>
      <c r="E998" s="1">
        <v>45672</v>
      </c>
      <c r="F998" t="s">
        <v>51</v>
      </c>
    </row>
    <row r="999" spans="1:6" x14ac:dyDescent="0.25">
      <c r="A999" t="str">
        <f>"04110"</f>
        <v>04110</v>
      </c>
      <c r="B999" t="s">
        <v>404</v>
      </c>
      <c r="C999">
        <v>127216</v>
      </c>
      <c r="D999" s="2">
        <v>35226.730000000003</v>
      </c>
      <c r="E999" s="1">
        <v>45672</v>
      </c>
      <c r="F999" t="s">
        <v>51</v>
      </c>
    </row>
    <row r="1000" spans="1:6" x14ac:dyDescent="0.25">
      <c r="A1000" t="str">
        <f>"05276"</f>
        <v>05276</v>
      </c>
      <c r="B1000" t="s">
        <v>197</v>
      </c>
      <c r="C1000">
        <v>127217</v>
      </c>
      <c r="D1000" s="2">
        <v>3333</v>
      </c>
      <c r="E1000" s="1">
        <v>45672</v>
      </c>
      <c r="F1000" t="s">
        <v>51</v>
      </c>
    </row>
    <row r="1001" spans="1:6" x14ac:dyDescent="0.25">
      <c r="A1001" t="str">
        <f>"05247"</f>
        <v>05247</v>
      </c>
      <c r="B1001" t="s">
        <v>405</v>
      </c>
      <c r="C1001">
        <v>127218</v>
      </c>
      <c r="D1001" s="2">
        <v>3187.21</v>
      </c>
      <c r="E1001" s="1">
        <v>45672</v>
      </c>
      <c r="F1001" t="s">
        <v>51</v>
      </c>
    </row>
    <row r="1002" spans="1:6" x14ac:dyDescent="0.25">
      <c r="A1002" t="str">
        <f>"05585"</f>
        <v>05585</v>
      </c>
      <c r="B1002" t="s">
        <v>376</v>
      </c>
      <c r="C1002">
        <v>127219</v>
      </c>
      <c r="D1002" s="2">
        <v>4350</v>
      </c>
      <c r="E1002" s="1">
        <v>45672</v>
      </c>
      <c r="F1002" t="s">
        <v>51</v>
      </c>
    </row>
    <row r="1003" spans="1:6" x14ac:dyDescent="0.25">
      <c r="A1003" t="str">
        <f>"05528"</f>
        <v>05528</v>
      </c>
      <c r="B1003" t="s">
        <v>166</v>
      </c>
      <c r="C1003">
        <v>127220</v>
      </c>
      <c r="D1003" s="2">
        <v>6535</v>
      </c>
      <c r="E1003" s="1">
        <v>45672</v>
      </c>
      <c r="F1003" t="s">
        <v>51</v>
      </c>
    </row>
    <row r="1004" spans="1:6" x14ac:dyDescent="0.25">
      <c r="A1004" t="str">
        <f>"00381"</f>
        <v>00381</v>
      </c>
      <c r="B1004" t="s">
        <v>278</v>
      </c>
      <c r="C1004">
        <v>127221</v>
      </c>
      <c r="D1004" s="2">
        <v>3722.54</v>
      </c>
      <c r="E1004" s="1">
        <v>45672</v>
      </c>
      <c r="F1004" t="s">
        <v>51</v>
      </c>
    </row>
    <row r="1005" spans="1:6" x14ac:dyDescent="0.25">
      <c r="A1005" t="str">
        <f>"04986"</f>
        <v>04986</v>
      </c>
      <c r="B1005" t="s">
        <v>169</v>
      </c>
      <c r="C1005">
        <v>127222</v>
      </c>
      <c r="D1005" s="2">
        <v>16718.88</v>
      </c>
      <c r="E1005" s="1">
        <v>45672</v>
      </c>
      <c r="F1005" t="s">
        <v>51</v>
      </c>
    </row>
    <row r="1006" spans="1:6" x14ac:dyDescent="0.25">
      <c r="A1006" t="str">
        <f>"01090"</f>
        <v>01090</v>
      </c>
      <c r="B1006" t="s">
        <v>35</v>
      </c>
      <c r="C1006">
        <v>1974</v>
      </c>
      <c r="D1006" s="2">
        <v>16777.16</v>
      </c>
      <c r="E1006" s="1">
        <v>45674</v>
      </c>
      <c r="F1006" t="s">
        <v>15</v>
      </c>
    </row>
    <row r="1007" spans="1:6" x14ac:dyDescent="0.25">
      <c r="A1007" t="str">
        <f>"01012"</f>
        <v>01012</v>
      </c>
      <c r="B1007" t="s">
        <v>33</v>
      </c>
      <c r="C1007">
        <v>1979</v>
      </c>
      <c r="D1007" s="2">
        <v>10398.049999999999</v>
      </c>
      <c r="E1007" s="1">
        <v>45674</v>
      </c>
      <c r="F1007" t="s">
        <v>10</v>
      </c>
    </row>
    <row r="1008" spans="1:6" x14ac:dyDescent="0.25">
      <c r="A1008" t="str">
        <f>"01090"</f>
        <v>01090</v>
      </c>
      <c r="B1008" t="s">
        <v>35</v>
      </c>
      <c r="C1008">
        <v>1981</v>
      </c>
      <c r="D1008" s="2">
        <v>8719.19</v>
      </c>
      <c r="E1008" s="1">
        <v>45678</v>
      </c>
      <c r="F1008" t="s">
        <v>10</v>
      </c>
    </row>
    <row r="1009" spans="1:6" x14ac:dyDescent="0.25">
      <c r="A1009" t="str">
        <f>"04557"</f>
        <v>04557</v>
      </c>
      <c r="B1009" t="s">
        <v>32</v>
      </c>
      <c r="C1009">
        <v>2002</v>
      </c>
      <c r="D1009" s="2">
        <v>125416.12</v>
      </c>
      <c r="E1009" s="1">
        <v>45678</v>
      </c>
      <c r="F1009" t="s">
        <v>10</v>
      </c>
    </row>
    <row r="1010" spans="1:6" x14ac:dyDescent="0.25">
      <c r="A1010" t="str">
        <f>"03818"</f>
        <v>03818</v>
      </c>
      <c r="B1010" t="s">
        <v>19</v>
      </c>
      <c r="C1010">
        <v>1982</v>
      </c>
      <c r="D1010" s="2">
        <v>739.56</v>
      </c>
      <c r="E1010" s="1">
        <v>45681</v>
      </c>
      <c r="F1010" t="s">
        <v>10</v>
      </c>
    </row>
    <row r="1011" spans="1:6" x14ac:dyDescent="0.25">
      <c r="A1011" t="str">
        <f>"05331"</f>
        <v>05331</v>
      </c>
      <c r="B1011" t="s">
        <v>23</v>
      </c>
      <c r="C1011">
        <v>1983</v>
      </c>
      <c r="D1011" s="2">
        <v>553.85</v>
      </c>
      <c r="E1011" s="1">
        <v>45681</v>
      </c>
      <c r="F1011" t="s">
        <v>10</v>
      </c>
    </row>
    <row r="1012" spans="1:6" x14ac:dyDescent="0.25">
      <c r="A1012" t="str">
        <f>"04777"</f>
        <v>04777</v>
      </c>
      <c r="B1012" t="s">
        <v>22</v>
      </c>
      <c r="C1012">
        <v>1984</v>
      </c>
      <c r="D1012" s="2">
        <v>674.72</v>
      </c>
      <c r="E1012" s="1">
        <v>45681</v>
      </c>
      <c r="F1012" t="s">
        <v>10</v>
      </c>
    </row>
    <row r="1013" spans="1:6" x14ac:dyDescent="0.25">
      <c r="A1013" t="str">
        <f>"00555"</f>
        <v>00555</v>
      </c>
      <c r="B1013" t="s">
        <v>16</v>
      </c>
      <c r="C1013">
        <v>1985</v>
      </c>
      <c r="D1013" s="2">
        <v>20285.689999999999</v>
      </c>
      <c r="E1013" s="1">
        <v>45681</v>
      </c>
      <c r="F1013" t="s">
        <v>10</v>
      </c>
    </row>
    <row r="1014" spans="1:6" x14ac:dyDescent="0.25">
      <c r="A1014" t="str">
        <f>"04267"</f>
        <v>04267</v>
      </c>
      <c r="B1014" t="s">
        <v>20</v>
      </c>
      <c r="C1014">
        <v>1987</v>
      </c>
      <c r="D1014" s="2">
        <v>335.8</v>
      </c>
      <c r="E1014" s="1">
        <v>45681</v>
      </c>
      <c r="F1014" t="s">
        <v>10</v>
      </c>
    </row>
    <row r="1015" spans="1:6" x14ac:dyDescent="0.25">
      <c r="A1015" t="str">
        <f>"04330"</f>
        <v>04330</v>
      </c>
      <c r="B1015" t="s">
        <v>21</v>
      </c>
      <c r="C1015">
        <v>1988</v>
      </c>
      <c r="D1015" s="2">
        <v>138.46</v>
      </c>
      <c r="E1015" s="1">
        <v>45681</v>
      </c>
      <c r="F1015" t="s">
        <v>10</v>
      </c>
    </row>
    <row r="1016" spans="1:6" x14ac:dyDescent="0.25">
      <c r="A1016" t="str">
        <f>"04987"</f>
        <v>04987</v>
      </c>
      <c r="B1016" t="s">
        <v>21</v>
      </c>
      <c r="C1016">
        <v>1989</v>
      </c>
      <c r="D1016" s="2">
        <v>670.66</v>
      </c>
      <c r="E1016" s="1">
        <v>45681</v>
      </c>
      <c r="F1016" t="s">
        <v>10</v>
      </c>
    </row>
    <row r="1017" spans="1:6" x14ac:dyDescent="0.25">
      <c r="A1017" t="str">
        <f>"01532"</f>
        <v>01532</v>
      </c>
      <c r="B1017" t="s">
        <v>17</v>
      </c>
      <c r="C1017">
        <v>1990</v>
      </c>
      <c r="D1017" s="2">
        <v>174813.83</v>
      </c>
      <c r="E1017" s="1">
        <v>45681</v>
      </c>
      <c r="F1017" t="s">
        <v>10</v>
      </c>
    </row>
    <row r="1018" spans="1:6" x14ac:dyDescent="0.25">
      <c r="A1018" t="str">
        <f>"03429"</f>
        <v>03429</v>
      </c>
      <c r="B1018" t="s">
        <v>406</v>
      </c>
      <c r="C1018">
        <v>127223</v>
      </c>
      <c r="D1018" s="2">
        <v>3700.34</v>
      </c>
      <c r="E1018" s="1">
        <v>45681</v>
      </c>
      <c r="F1018" t="s">
        <v>15</v>
      </c>
    </row>
    <row r="1019" spans="1:6" x14ac:dyDescent="0.25">
      <c r="A1019" t="str">
        <f>"03429"</f>
        <v>03429</v>
      </c>
      <c r="B1019" t="s">
        <v>406</v>
      </c>
      <c r="C1019">
        <v>127223</v>
      </c>
      <c r="D1019" s="2">
        <v>3700.34</v>
      </c>
      <c r="E1019" s="1">
        <v>45681</v>
      </c>
      <c r="F1019" t="s">
        <v>15</v>
      </c>
    </row>
    <row r="1020" spans="1:6" x14ac:dyDescent="0.25">
      <c r="A1020" t="str">
        <f>"03788"</f>
        <v>03788</v>
      </c>
      <c r="B1020" t="s">
        <v>18</v>
      </c>
      <c r="C1020">
        <v>1986</v>
      </c>
      <c r="D1020" s="2">
        <v>26691.119999999999</v>
      </c>
      <c r="E1020" s="1">
        <v>45684</v>
      </c>
      <c r="F1020" t="s">
        <v>10</v>
      </c>
    </row>
    <row r="1021" spans="1:6" x14ac:dyDescent="0.25">
      <c r="A1021" t="str">
        <f>"03237"</f>
        <v>03237</v>
      </c>
      <c r="B1021" t="s">
        <v>128</v>
      </c>
      <c r="C1021">
        <v>126738</v>
      </c>
      <c r="D1021" s="2">
        <v>1882.91</v>
      </c>
      <c r="E1021" s="1">
        <v>45684</v>
      </c>
      <c r="F1021" t="s">
        <v>15</v>
      </c>
    </row>
    <row r="1022" spans="1:6" x14ac:dyDescent="0.25">
      <c r="A1022" t="str">
        <f>"04814"</f>
        <v>04814</v>
      </c>
      <c r="B1022" t="s">
        <v>12</v>
      </c>
      <c r="C1022">
        <v>0</v>
      </c>
      <c r="D1022" s="2">
        <v>0</v>
      </c>
      <c r="E1022" s="1">
        <v>45687</v>
      </c>
      <c r="F1022" t="s">
        <v>7</v>
      </c>
    </row>
    <row r="1023" spans="1:6" x14ac:dyDescent="0.25">
      <c r="A1023" t="str">
        <f>"01234"</f>
        <v>01234</v>
      </c>
      <c r="B1023" t="s">
        <v>34</v>
      </c>
      <c r="C1023">
        <v>2022</v>
      </c>
      <c r="D1023" s="2">
        <v>45334.33</v>
      </c>
      <c r="E1023" s="1">
        <v>45687</v>
      </c>
      <c r="F1023" t="s">
        <v>10</v>
      </c>
    </row>
    <row r="1024" spans="1:6" x14ac:dyDescent="0.25">
      <c r="A1024" t="str">
        <f>"04314"</f>
        <v>04314</v>
      </c>
      <c r="B1024" t="s">
        <v>140</v>
      </c>
      <c r="C1024">
        <v>127224</v>
      </c>
      <c r="D1024" s="2">
        <v>36743.199999999997</v>
      </c>
      <c r="E1024" s="1">
        <v>45687</v>
      </c>
      <c r="F1024" t="s">
        <v>51</v>
      </c>
    </row>
    <row r="1025" spans="1:6" x14ac:dyDescent="0.25">
      <c r="A1025" t="str">
        <f>"04921"</f>
        <v>04921</v>
      </c>
      <c r="B1025" t="s">
        <v>172</v>
      </c>
      <c r="C1025">
        <v>127226</v>
      </c>
      <c r="D1025" s="2">
        <v>3842.35</v>
      </c>
      <c r="E1025" s="1">
        <v>45687</v>
      </c>
      <c r="F1025" t="s">
        <v>51</v>
      </c>
    </row>
    <row r="1026" spans="1:6" x14ac:dyDescent="0.25">
      <c r="A1026" t="str">
        <f>"05168"</f>
        <v>05168</v>
      </c>
      <c r="B1026" t="s">
        <v>281</v>
      </c>
      <c r="C1026">
        <v>127227</v>
      </c>
      <c r="D1026" s="2">
        <v>13660.63</v>
      </c>
      <c r="E1026" s="1">
        <v>45687</v>
      </c>
      <c r="F1026" t="s">
        <v>51</v>
      </c>
    </row>
    <row r="1027" spans="1:6" x14ac:dyDescent="0.25">
      <c r="A1027" t="str">
        <f>"04154"</f>
        <v>04154</v>
      </c>
      <c r="B1027" t="s">
        <v>266</v>
      </c>
      <c r="C1027">
        <v>127228</v>
      </c>
      <c r="D1027" s="2">
        <v>4678.83</v>
      </c>
      <c r="E1027" s="1">
        <v>45687</v>
      </c>
      <c r="F1027" t="s">
        <v>51</v>
      </c>
    </row>
    <row r="1028" spans="1:6" x14ac:dyDescent="0.25">
      <c r="A1028" t="str">
        <f>"04206"</f>
        <v>04206</v>
      </c>
      <c r="B1028" t="s">
        <v>75</v>
      </c>
      <c r="C1028">
        <v>127229</v>
      </c>
      <c r="D1028" s="2">
        <v>4555.93</v>
      </c>
      <c r="E1028" s="1">
        <v>45687</v>
      </c>
      <c r="F1028" t="s">
        <v>51</v>
      </c>
    </row>
    <row r="1029" spans="1:6" x14ac:dyDescent="0.25">
      <c r="A1029" t="str">
        <f>"01491"</f>
        <v>01491</v>
      </c>
      <c r="B1029" t="s">
        <v>185</v>
      </c>
      <c r="C1029">
        <v>127230</v>
      </c>
      <c r="D1029" s="2">
        <v>7070.06</v>
      </c>
      <c r="E1029" s="1">
        <v>45687</v>
      </c>
      <c r="F1029" t="s">
        <v>51</v>
      </c>
    </row>
    <row r="1030" spans="1:6" x14ac:dyDescent="0.25">
      <c r="A1030" t="str">
        <f>"05602"</f>
        <v>05602</v>
      </c>
      <c r="B1030" t="s">
        <v>407</v>
      </c>
      <c r="C1030">
        <v>127231</v>
      </c>
      <c r="D1030" s="2">
        <v>5683.9</v>
      </c>
      <c r="E1030" s="1">
        <v>45687</v>
      </c>
      <c r="F1030" t="s">
        <v>51</v>
      </c>
    </row>
    <row r="1031" spans="1:6" x14ac:dyDescent="0.25">
      <c r="A1031" t="str">
        <f>"04816"</f>
        <v>04816</v>
      </c>
      <c r="B1031" t="s">
        <v>157</v>
      </c>
      <c r="C1031">
        <v>127232</v>
      </c>
      <c r="D1031" s="2">
        <v>213422.83</v>
      </c>
      <c r="E1031" s="1">
        <v>45687</v>
      </c>
      <c r="F1031" t="s">
        <v>51</v>
      </c>
    </row>
    <row r="1032" spans="1:6" x14ac:dyDescent="0.25">
      <c r="A1032" t="str">
        <f>"00900"</f>
        <v>00900</v>
      </c>
      <c r="B1032" t="s">
        <v>163</v>
      </c>
      <c r="C1032">
        <v>127233</v>
      </c>
      <c r="D1032" s="2">
        <v>8434.0300000000007</v>
      </c>
      <c r="E1032" s="1">
        <v>45687</v>
      </c>
      <c r="F1032" t="s">
        <v>51</v>
      </c>
    </row>
    <row r="1033" spans="1:6" x14ac:dyDescent="0.25">
      <c r="A1033" t="str">
        <f>"03510"</f>
        <v>03510</v>
      </c>
      <c r="B1033" t="s">
        <v>164</v>
      </c>
      <c r="C1033">
        <v>127234</v>
      </c>
      <c r="D1033" s="2">
        <v>18011.3</v>
      </c>
      <c r="E1033" s="1">
        <v>45687</v>
      </c>
      <c r="F1033" t="s">
        <v>51</v>
      </c>
    </row>
    <row r="1034" spans="1:6" x14ac:dyDescent="0.25">
      <c r="A1034" t="str">
        <f>"04037"</f>
        <v>04037</v>
      </c>
      <c r="B1034" t="s">
        <v>209</v>
      </c>
      <c r="C1034">
        <v>127235</v>
      </c>
      <c r="D1034" s="2">
        <v>583.20000000000005</v>
      </c>
      <c r="E1034" s="1">
        <v>45687</v>
      </c>
      <c r="F1034" t="s">
        <v>51</v>
      </c>
    </row>
    <row r="1035" spans="1:6" x14ac:dyDescent="0.25">
      <c r="A1035" t="str">
        <f>"05398"</f>
        <v>05398</v>
      </c>
      <c r="B1035" t="s">
        <v>142</v>
      </c>
      <c r="C1035">
        <v>127236</v>
      </c>
      <c r="D1035" s="2">
        <v>1762.73</v>
      </c>
      <c r="E1035" s="1">
        <v>45687</v>
      </c>
      <c r="F1035" t="s">
        <v>51</v>
      </c>
    </row>
    <row r="1036" spans="1:6" x14ac:dyDescent="0.25">
      <c r="A1036" t="str">
        <f>"04018"</f>
        <v>04018</v>
      </c>
      <c r="B1036" t="s">
        <v>45</v>
      </c>
      <c r="C1036">
        <v>127237</v>
      </c>
      <c r="D1036" s="2">
        <v>1283.6400000000001</v>
      </c>
      <c r="E1036" s="1">
        <v>45687</v>
      </c>
      <c r="F1036" t="s">
        <v>51</v>
      </c>
    </row>
    <row r="1037" spans="1:6" x14ac:dyDescent="0.25">
      <c r="A1037" t="str">
        <f>"04096"</f>
        <v>04096</v>
      </c>
      <c r="B1037" t="s">
        <v>45</v>
      </c>
      <c r="C1037">
        <v>127238</v>
      </c>
      <c r="D1037" s="2">
        <v>111.64</v>
      </c>
      <c r="E1037" s="1">
        <v>45687</v>
      </c>
      <c r="F1037" t="s">
        <v>51</v>
      </c>
    </row>
    <row r="1038" spans="1:6" x14ac:dyDescent="0.25">
      <c r="A1038" t="str">
        <f>"05071"</f>
        <v>05071</v>
      </c>
      <c r="B1038" t="s">
        <v>45</v>
      </c>
      <c r="C1038">
        <v>127239</v>
      </c>
      <c r="D1038" s="2">
        <v>1907.75</v>
      </c>
      <c r="E1038" s="1">
        <v>45687</v>
      </c>
      <c r="F1038" t="s">
        <v>51</v>
      </c>
    </row>
    <row r="1039" spans="1:6" x14ac:dyDescent="0.25">
      <c r="A1039" t="str">
        <f>"24636"</f>
        <v>24636</v>
      </c>
      <c r="B1039" t="s">
        <v>45</v>
      </c>
      <c r="C1039">
        <v>127240</v>
      </c>
      <c r="D1039" s="2">
        <v>111.6</v>
      </c>
      <c r="E1039" s="1">
        <v>45687</v>
      </c>
      <c r="F1039" t="s">
        <v>51</v>
      </c>
    </row>
    <row r="1040" spans="1:6" x14ac:dyDescent="0.25">
      <c r="A1040" t="str">
        <f>"05060"</f>
        <v>05060</v>
      </c>
      <c r="B1040" t="s">
        <v>143</v>
      </c>
      <c r="C1040">
        <v>127241</v>
      </c>
      <c r="D1040" s="2">
        <v>2575.33</v>
      </c>
      <c r="E1040" s="1">
        <v>45687</v>
      </c>
      <c r="F1040" t="s">
        <v>51</v>
      </c>
    </row>
    <row r="1041" spans="1:6" x14ac:dyDescent="0.25">
      <c r="A1041" t="str">
        <f>"03172"</f>
        <v>03172</v>
      </c>
      <c r="B1041" t="s">
        <v>408</v>
      </c>
      <c r="C1041">
        <v>127242</v>
      </c>
      <c r="D1041" s="2">
        <v>1975</v>
      </c>
      <c r="E1041" s="1">
        <v>45687</v>
      </c>
      <c r="F1041" t="s">
        <v>51</v>
      </c>
    </row>
    <row r="1042" spans="1:6" x14ac:dyDescent="0.25">
      <c r="A1042" t="str">
        <f>"05351"</f>
        <v>05351</v>
      </c>
      <c r="B1042" t="s">
        <v>409</v>
      </c>
      <c r="C1042">
        <v>127243</v>
      </c>
      <c r="D1042" s="2">
        <v>1600</v>
      </c>
      <c r="E1042" s="1">
        <v>45687</v>
      </c>
      <c r="F1042" t="s">
        <v>51</v>
      </c>
    </row>
    <row r="1043" spans="1:6" x14ac:dyDescent="0.25">
      <c r="A1043" t="str">
        <f>"04658"</f>
        <v>04658</v>
      </c>
      <c r="B1043" t="s">
        <v>176</v>
      </c>
      <c r="C1043">
        <v>127244</v>
      </c>
      <c r="D1043" s="2">
        <v>1438.5</v>
      </c>
      <c r="E1043" s="1">
        <v>45687</v>
      </c>
      <c r="F1043" t="s">
        <v>51</v>
      </c>
    </row>
    <row r="1044" spans="1:6" x14ac:dyDescent="0.25">
      <c r="A1044" t="str">
        <f>"03541"</f>
        <v>03541</v>
      </c>
      <c r="B1044" t="s">
        <v>61</v>
      </c>
      <c r="C1044">
        <v>127245</v>
      </c>
      <c r="D1044" s="2">
        <v>472.23</v>
      </c>
      <c r="E1044" s="1">
        <v>45687</v>
      </c>
      <c r="F1044" t="s">
        <v>51</v>
      </c>
    </row>
    <row r="1045" spans="1:6" x14ac:dyDescent="0.25">
      <c r="A1045" t="str">
        <f>"03671"</f>
        <v>03671</v>
      </c>
      <c r="B1045" t="s">
        <v>64</v>
      </c>
      <c r="C1045">
        <v>127246</v>
      </c>
      <c r="D1045" s="2">
        <v>350</v>
      </c>
      <c r="E1045" s="1">
        <v>45687</v>
      </c>
      <c r="F1045" t="s">
        <v>51</v>
      </c>
    </row>
    <row r="1046" spans="1:6" x14ac:dyDescent="0.25">
      <c r="A1046" t="str">
        <f>"01596"</f>
        <v>01596</v>
      </c>
      <c r="B1046" t="s">
        <v>66</v>
      </c>
      <c r="C1046">
        <v>127247</v>
      </c>
      <c r="D1046" s="2">
        <v>645</v>
      </c>
      <c r="E1046" s="1">
        <v>45687</v>
      </c>
      <c r="F1046" t="s">
        <v>51</v>
      </c>
    </row>
    <row r="1047" spans="1:6" x14ac:dyDescent="0.25">
      <c r="A1047" t="str">
        <f>"05460"</f>
        <v>05460</v>
      </c>
      <c r="B1047" t="s">
        <v>214</v>
      </c>
      <c r="C1047">
        <v>127248</v>
      </c>
      <c r="D1047" s="2">
        <v>360.98</v>
      </c>
      <c r="E1047" s="1">
        <v>45687</v>
      </c>
      <c r="F1047" t="s">
        <v>51</v>
      </c>
    </row>
    <row r="1048" spans="1:6" x14ac:dyDescent="0.25">
      <c r="A1048" t="str">
        <f>"00340"</f>
        <v>00340</v>
      </c>
      <c r="B1048" t="s">
        <v>69</v>
      </c>
      <c r="C1048">
        <v>127249</v>
      </c>
      <c r="D1048" s="2">
        <v>103987.62</v>
      </c>
      <c r="E1048" s="1">
        <v>45687</v>
      </c>
      <c r="F1048" t="s">
        <v>51</v>
      </c>
    </row>
    <row r="1049" spans="1:6" x14ac:dyDescent="0.25">
      <c r="A1049" t="str">
        <f>"02675"</f>
        <v>02675</v>
      </c>
      <c r="B1049" t="s">
        <v>71</v>
      </c>
      <c r="C1049">
        <v>127250</v>
      </c>
      <c r="D1049" s="2">
        <v>1870.5</v>
      </c>
      <c r="E1049" s="1">
        <v>45687</v>
      </c>
      <c r="F1049" t="s">
        <v>51</v>
      </c>
    </row>
    <row r="1050" spans="1:6" x14ac:dyDescent="0.25">
      <c r="A1050" t="str">
        <f>"04656"</f>
        <v>04656</v>
      </c>
      <c r="B1050" t="s">
        <v>410</v>
      </c>
      <c r="C1050">
        <v>127251</v>
      </c>
      <c r="D1050" s="2">
        <v>960</v>
      </c>
      <c r="E1050" s="1">
        <v>45687</v>
      </c>
      <c r="F1050" t="s">
        <v>51</v>
      </c>
    </row>
    <row r="1051" spans="1:6" x14ac:dyDescent="0.25">
      <c r="A1051" t="str">
        <f>"02807"</f>
        <v>02807</v>
      </c>
      <c r="B1051" t="s">
        <v>72</v>
      </c>
      <c r="C1051">
        <v>127252</v>
      </c>
      <c r="D1051" s="2">
        <v>692.7</v>
      </c>
      <c r="E1051" s="1">
        <v>45687</v>
      </c>
      <c r="F1051" t="s">
        <v>51</v>
      </c>
    </row>
    <row r="1052" spans="1:6" x14ac:dyDescent="0.25">
      <c r="A1052" t="str">
        <f>"04549"</f>
        <v>04549</v>
      </c>
      <c r="B1052" t="s">
        <v>243</v>
      </c>
      <c r="C1052">
        <v>127253</v>
      </c>
      <c r="D1052" s="2">
        <v>7801.56</v>
      </c>
      <c r="E1052" s="1">
        <v>45687</v>
      </c>
      <c r="F1052" t="s">
        <v>51</v>
      </c>
    </row>
    <row r="1053" spans="1:6" x14ac:dyDescent="0.25">
      <c r="A1053" t="str">
        <f>"02405"</f>
        <v>02405</v>
      </c>
      <c r="B1053" t="s">
        <v>78</v>
      </c>
      <c r="C1053">
        <v>127254</v>
      </c>
      <c r="D1053" s="2">
        <v>988.19</v>
      </c>
      <c r="E1053" s="1">
        <v>45687</v>
      </c>
      <c r="F1053" t="s">
        <v>51</v>
      </c>
    </row>
    <row r="1054" spans="1:6" x14ac:dyDescent="0.25">
      <c r="A1054" t="str">
        <f>"01869"</f>
        <v>01869</v>
      </c>
      <c r="B1054" t="s">
        <v>411</v>
      </c>
      <c r="C1054">
        <v>127255</v>
      </c>
      <c r="D1054" s="2">
        <v>69.2</v>
      </c>
      <c r="E1054" s="1">
        <v>45687</v>
      </c>
      <c r="F1054" t="s">
        <v>51</v>
      </c>
    </row>
    <row r="1055" spans="1:6" x14ac:dyDescent="0.25">
      <c r="A1055" t="str">
        <f>"01877"</f>
        <v>01877</v>
      </c>
      <c r="B1055" t="s">
        <v>79</v>
      </c>
      <c r="C1055">
        <v>127256</v>
      </c>
      <c r="D1055" s="2">
        <v>185.18</v>
      </c>
      <c r="E1055" s="1">
        <v>45687</v>
      </c>
      <c r="F1055" t="s">
        <v>51</v>
      </c>
    </row>
    <row r="1056" spans="1:6" x14ac:dyDescent="0.25">
      <c r="A1056" t="str">
        <f>"00501"</f>
        <v>00501</v>
      </c>
      <c r="B1056" t="s">
        <v>87</v>
      </c>
      <c r="C1056">
        <v>127257</v>
      </c>
      <c r="D1056" s="2">
        <v>424.96</v>
      </c>
      <c r="E1056" s="1">
        <v>45687</v>
      </c>
      <c r="F1056" t="s">
        <v>51</v>
      </c>
    </row>
    <row r="1057" spans="1:6" x14ac:dyDescent="0.25">
      <c r="A1057" t="str">
        <f>"01415"</f>
        <v>01415</v>
      </c>
      <c r="B1057" t="s">
        <v>89</v>
      </c>
      <c r="C1057">
        <v>127258</v>
      </c>
      <c r="D1057" s="2">
        <v>546.33000000000004</v>
      </c>
      <c r="E1057" s="1">
        <v>45687</v>
      </c>
      <c r="F1057" t="s">
        <v>51</v>
      </c>
    </row>
    <row r="1058" spans="1:6" x14ac:dyDescent="0.25">
      <c r="A1058" t="str">
        <f>"00565"</f>
        <v>00565</v>
      </c>
      <c r="B1058" t="s">
        <v>92</v>
      </c>
      <c r="C1058">
        <v>127259</v>
      </c>
      <c r="D1058" s="2">
        <v>38.97</v>
      </c>
      <c r="E1058" s="1">
        <v>45687</v>
      </c>
      <c r="F1058" t="s">
        <v>51</v>
      </c>
    </row>
    <row r="1059" spans="1:6" x14ac:dyDescent="0.25">
      <c r="A1059" t="str">
        <f>"01604"</f>
        <v>01604</v>
      </c>
      <c r="B1059" t="s">
        <v>93</v>
      </c>
      <c r="C1059">
        <v>127260</v>
      </c>
      <c r="D1059" s="2">
        <v>121.14</v>
      </c>
      <c r="E1059" s="1">
        <v>45687</v>
      </c>
      <c r="F1059" t="s">
        <v>51</v>
      </c>
    </row>
    <row r="1060" spans="1:6" x14ac:dyDescent="0.25">
      <c r="A1060" t="str">
        <f>"05014"</f>
        <v>05014</v>
      </c>
      <c r="B1060" t="s">
        <v>95</v>
      </c>
      <c r="C1060">
        <v>127261</v>
      </c>
      <c r="D1060" s="2">
        <v>90.4</v>
      </c>
      <c r="E1060" s="1">
        <v>45687</v>
      </c>
      <c r="F1060" t="s">
        <v>51</v>
      </c>
    </row>
    <row r="1061" spans="1:6" x14ac:dyDescent="0.25">
      <c r="A1061" t="str">
        <f>"04331"</f>
        <v>04331</v>
      </c>
      <c r="B1061" t="s">
        <v>96</v>
      </c>
      <c r="C1061">
        <v>127262</v>
      </c>
      <c r="D1061" s="2">
        <v>720</v>
      </c>
      <c r="E1061" s="1">
        <v>45687</v>
      </c>
      <c r="F1061" t="s">
        <v>51</v>
      </c>
    </row>
    <row r="1062" spans="1:6" x14ac:dyDescent="0.25">
      <c r="A1062" t="str">
        <f>"04331"</f>
        <v>04331</v>
      </c>
      <c r="B1062" t="s">
        <v>96</v>
      </c>
      <c r="C1062">
        <v>127263</v>
      </c>
      <c r="D1062" s="2">
        <v>28230.13</v>
      </c>
      <c r="E1062" s="1">
        <v>45687</v>
      </c>
      <c r="F1062" t="s">
        <v>51</v>
      </c>
    </row>
    <row r="1063" spans="1:6" x14ac:dyDescent="0.25">
      <c r="A1063" t="str">
        <f>"03974"</f>
        <v>03974</v>
      </c>
      <c r="B1063" t="s">
        <v>252</v>
      </c>
      <c r="C1063">
        <v>127264</v>
      </c>
      <c r="D1063" s="2">
        <v>819.26</v>
      </c>
      <c r="E1063" s="1">
        <v>45687</v>
      </c>
      <c r="F1063" t="s">
        <v>51</v>
      </c>
    </row>
    <row r="1064" spans="1:6" x14ac:dyDescent="0.25">
      <c r="A1064" t="str">
        <f>"04838"</f>
        <v>04838</v>
      </c>
      <c r="B1064" t="s">
        <v>191</v>
      </c>
      <c r="C1064">
        <v>127265</v>
      </c>
      <c r="D1064" s="2">
        <v>2500</v>
      </c>
      <c r="E1064" s="1">
        <v>45687</v>
      </c>
      <c r="F1064" t="s">
        <v>51</v>
      </c>
    </row>
    <row r="1065" spans="1:6" x14ac:dyDescent="0.25">
      <c r="A1065" t="str">
        <f>"05601"</f>
        <v>05601</v>
      </c>
      <c r="B1065" t="s">
        <v>412</v>
      </c>
      <c r="C1065">
        <v>127266</v>
      </c>
      <c r="D1065" s="2">
        <v>487.96</v>
      </c>
      <c r="E1065" s="1">
        <v>45687</v>
      </c>
      <c r="F1065" t="s">
        <v>51</v>
      </c>
    </row>
    <row r="1066" spans="1:6" x14ac:dyDescent="0.25">
      <c r="A1066" t="str">
        <f>"05597"</f>
        <v>05597</v>
      </c>
      <c r="B1066" t="s">
        <v>413</v>
      </c>
      <c r="C1066">
        <v>127267</v>
      </c>
      <c r="D1066" s="2">
        <v>500</v>
      </c>
      <c r="E1066" s="1">
        <v>45687</v>
      </c>
      <c r="F1066" t="s">
        <v>51</v>
      </c>
    </row>
    <row r="1067" spans="1:6" x14ac:dyDescent="0.25">
      <c r="A1067" t="str">
        <f>"04998"</f>
        <v>04998</v>
      </c>
      <c r="B1067" t="s">
        <v>253</v>
      </c>
      <c r="C1067">
        <v>127268</v>
      </c>
      <c r="D1067" s="2">
        <v>64.95</v>
      </c>
      <c r="E1067" s="1">
        <v>45687</v>
      </c>
      <c r="F1067" t="s">
        <v>51</v>
      </c>
    </row>
    <row r="1068" spans="1:6" x14ac:dyDescent="0.25">
      <c r="A1068" t="str">
        <f>"02536"</f>
        <v>02536</v>
      </c>
      <c r="B1068" t="s">
        <v>108</v>
      </c>
      <c r="C1068">
        <v>127269</v>
      </c>
      <c r="D1068" s="2">
        <v>312.52999999999997</v>
      </c>
      <c r="E1068" s="1">
        <v>45687</v>
      </c>
      <c r="F1068" t="s">
        <v>51</v>
      </c>
    </row>
    <row r="1069" spans="1:6" x14ac:dyDescent="0.25">
      <c r="A1069" t="str">
        <f>"04262"</f>
        <v>04262</v>
      </c>
      <c r="B1069" t="s">
        <v>156</v>
      </c>
      <c r="C1069">
        <v>127270</v>
      </c>
      <c r="D1069" s="2">
        <v>1136.4000000000001</v>
      </c>
      <c r="E1069" s="1">
        <v>45687</v>
      </c>
      <c r="F1069" t="s">
        <v>51</v>
      </c>
    </row>
    <row r="1070" spans="1:6" x14ac:dyDescent="0.25">
      <c r="A1070" t="str">
        <f>"04897"</f>
        <v>04897</v>
      </c>
      <c r="B1070" t="s">
        <v>414</v>
      </c>
      <c r="C1070">
        <v>127271</v>
      </c>
      <c r="D1070" s="2">
        <v>3704.71</v>
      </c>
      <c r="E1070" s="1">
        <v>45687</v>
      </c>
      <c r="F1070" t="s">
        <v>51</v>
      </c>
    </row>
    <row r="1071" spans="1:6" x14ac:dyDescent="0.25">
      <c r="A1071" t="str">
        <f>"04598"</f>
        <v>04598</v>
      </c>
      <c r="B1071" t="s">
        <v>415</v>
      </c>
      <c r="C1071">
        <v>127272</v>
      </c>
      <c r="D1071" s="2">
        <v>235</v>
      </c>
      <c r="E1071" s="1">
        <v>45687</v>
      </c>
      <c r="F1071" t="s">
        <v>51</v>
      </c>
    </row>
    <row r="1072" spans="1:6" x14ac:dyDescent="0.25">
      <c r="A1072" t="str">
        <f>"04752"</f>
        <v>04752</v>
      </c>
      <c r="B1072" t="s">
        <v>416</v>
      </c>
      <c r="C1072">
        <v>127273</v>
      </c>
      <c r="D1072" s="2">
        <v>155</v>
      </c>
      <c r="E1072" s="1">
        <v>45687</v>
      </c>
      <c r="F1072" t="s">
        <v>51</v>
      </c>
    </row>
    <row r="1073" spans="1:6" x14ac:dyDescent="0.25">
      <c r="A1073" t="str">
        <f>"05538"</f>
        <v>05538</v>
      </c>
      <c r="B1073" t="s">
        <v>115</v>
      </c>
      <c r="C1073">
        <v>127274</v>
      </c>
      <c r="D1073" s="2">
        <v>539.16</v>
      </c>
      <c r="E1073" s="1">
        <v>45687</v>
      </c>
      <c r="F1073" t="s">
        <v>51</v>
      </c>
    </row>
    <row r="1074" spans="1:6" x14ac:dyDescent="0.25">
      <c r="A1074" t="str">
        <f>"05247"</f>
        <v>05247</v>
      </c>
      <c r="B1074" t="s">
        <v>405</v>
      </c>
      <c r="C1074">
        <v>127275</v>
      </c>
      <c r="D1074" s="2">
        <v>224.85</v>
      </c>
      <c r="E1074" s="1">
        <v>45687</v>
      </c>
      <c r="F1074" t="s">
        <v>51</v>
      </c>
    </row>
    <row r="1075" spans="1:6" x14ac:dyDescent="0.25">
      <c r="A1075" t="str">
        <f>"05078"</f>
        <v>05078</v>
      </c>
      <c r="B1075" t="s">
        <v>255</v>
      </c>
      <c r="C1075">
        <v>127276</v>
      </c>
      <c r="D1075" s="2">
        <v>229.53</v>
      </c>
      <c r="E1075" s="1">
        <v>45687</v>
      </c>
      <c r="F1075" t="s">
        <v>51</v>
      </c>
    </row>
    <row r="1076" spans="1:6" x14ac:dyDescent="0.25">
      <c r="A1076" t="str">
        <f>"00916"</f>
        <v>00916</v>
      </c>
      <c r="B1076" t="s">
        <v>123</v>
      </c>
      <c r="C1076">
        <v>127277</v>
      </c>
      <c r="D1076" s="2">
        <v>216</v>
      </c>
      <c r="E1076" s="1">
        <v>45687</v>
      </c>
      <c r="F1076" t="s">
        <v>51</v>
      </c>
    </row>
    <row r="1077" spans="1:6" x14ac:dyDescent="0.25">
      <c r="A1077" t="str">
        <f>"00936"</f>
        <v>00936</v>
      </c>
      <c r="B1077" t="s">
        <v>124</v>
      </c>
      <c r="C1077">
        <v>127278</v>
      </c>
      <c r="D1077" s="2">
        <v>62.86</v>
      </c>
      <c r="E1077" s="1">
        <v>45687</v>
      </c>
      <c r="F1077" t="s">
        <v>51</v>
      </c>
    </row>
    <row r="1078" spans="1:6" x14ac:dyDescent="0.25">
      <c r="A1078" t="str">
        <f>"04890"</f>
        <v>04890</v>
      </c>
      <c r="B1078" t="s">
        <v>259</v>
      </c>
      <c r="C1078">
        <v>127279</v>
      </c>
      <c r="D1078" s="2">
        <v>300.08</v>
      </c>
      <c r="E1078" s="1">
        <v>45687</v>
      </c>
      <c r="F1078" t="s">
        <v>51</v>
      </c>
    </row>
    <row r="1079" spans="1:6" x14ac:dyDescent="0.25">
      <c r="A1079" t="str">
        <f>"03237"</f>
        <v>03237</v>
      </c>
      <c r="B1079" t="s">
        <v>128</v>
      </c>
      <c r="C1079">
        <v>127280</v>
      </c>
      <c r="D1079" s="2">
        <v>1882.91</v>
      </c>
      <c r="E1079" s="1">
        <v>45687</v>
      </c>
      <c r="F1079" t="s">
        <v>51</v>
      </c>
    </row>
    <row r="1080" spans="1:6" x14ac:dyDescent="0.25">
      <c r="A1080" t="str">
        <f>"01629"</f>
        <v>01629</v>
      </c>
      <c r="B1080" t="s">
        <v>130</v>
      </c>
      <c r="C1080">
        <v>127281</v>
      </c>
      <c r="D1080" s="2">
        <v>354.46</v>
      </c>
      <c r="E1080" s="1">
        <v>45687</v>
      </c>
      <c r="F1080" t="s">
        <v>51</v>
      </c>
    </row>
    <row r="1081" spans="1:6" x14ac:dyDescent="0.25">
      <c r="A1081" t="str">
        <f>"01247"</f>
        <v>01247</v>
      </c>
      <c r="B1081" t="s">
        <v>168</v>
      </c>
      <c r="C1081">
        <v>127282</v>
      </c>
      <c r="D1081" s="2">
        <v>30</v>
      </c>
      <c r="E1081" s="1">
        <v>45687</v>
      </c>
      <c r="F1081" t="s">
        <v>51</v>
      </c>
    </row>
    <row r="1082" spans="1:6" x14ac:dyDescent="0.25">
      <c r="A1082" t="str">
        <f>"01266"</f>
        <v>01266</v>
      </c>
      <c r="B1082" t="s">
        <v>135</v>
      </c>
      <c r="C1082">
        <v>127283</v>
      </c>
      <c r="D1082" s="2">
        <v>4000</v>
      </c>
      <c r="E1082" s="1">
        <v>45687</v>
      </c>
      <c r="F1082" t="s">
        <v>51</v>
      </c>
    </row>
    <row r="1083" spans="1:6" x14ac:dyDescent="0.25">
      <c r="A1083" t="str">
        <f>"04832"</f>
        <v>04832</v>
      </c>
      <c r="B1083" t="s">
        <v>417</v>
      </c>
      <c r="C1083">
        <v>127284</v>
      </c>
      <c r="D1083" s="2">
        <v>1833.15</v>
      </c>
      <c r="E1083" s="1">
        <v>45687</v>
      </c>
      <c r="F1083" t="s">
        <v>51</v>
      </c>
    </row>
    <row r="1084" spans="1:6" x14ac:dyDescent="0.25">
      <c r="A1084" t="str">
        <f>"04504"</f>
        <v>04504</v>
      </c>
      <c r="B1084" t="s">
        <v>262</v>
      </c>
      <c r="C1084">
        <v>127285</v>
      </c>
      <c r="D1084" s="2">
        <v>435.2</v>
      </c>
      <c r="E1084" s="1">
        <v>45687</v>
      </c>
      <c r="F1084" t="s">
        <v>51</v>
      </c>
    </row>
    <row r="1085" spans="1:6" x14ac:dyDescent="0.25">
      <c r="A1085" t="str">
        <f>"44071"</f>
        <v>44071</v>
      </c>
      <c r="B1085" t="s">
        <v>233</v>
      </c>
      <c r="C1085">
        <v>127286</v>
      </c>
      <c r="D1085" s="2">
        <v>37.99</v>
      </c>
      <c r="E1085" s="1">
        <v>45687</v>
      </c>
      <c r="F1085" t="s">
        <v>51</v>
      </c>
    </row>
    <row r="1086" spans="1:6" x14ac:dyDescent="0.25">
      <c r="A1086" t="str">
        <f>"02693"</f>
        <v>02693</v>
      </c>
      <c r="B1086" t="s">
        <v>136</v>
      </c>
      <c r="C1086">
        <v>127287</v>
      </c>
      <c r="D1086" s="2">
        <v>84</v>
      </c>
      <c r="E1086" s="1">
        <v>45687</v>
      </c>
      <c r="F1086" t="s">
        <v>51</v>
      </c>
    </row>
    <row r="1087" spans="1:6" x14ac:dyDescent="0.25">
      <c r="A1087" t="str">
        <f>"1"</f>
        <v>1</v>
      </c>
      <c r="B1087" t="s">
        <v>418</v>
      </c>
      <c r="C1087">
        <v>127288</v>
      </c>
      <c r="D1087" s="2">
        <v>123.19</v>
      </c>
      <c r="E1087" s="1">
        <v>45687</v>
      </c>
      <c r="F1087" t="s">
        <v>51</v>
      </c>
    </row>
    <row r="1088" spans="1:6" x14ac:dyDescent="0.25">
      <c r="A1088" t="str">
        <f>"1"</f>
        <v>1</v>
      </c>
      <c r="B1088" t="s">
        <v>419</v>
      </c>
      <c r="C1088">
        <v>127289</v>
      </c>
      <c r="D1088" s="2">
        <v>70</v>
      </c>
      <c r="E1088" s="1">
        <v>45687</v>
      </c>
      <c r="F1088" t="s">
        <v>51</v>
      </c>
    </row>
    <row r="1089" spans="1:6" x14ac:dyDescent="0.25">
      <c r="A1089" t="str">
        <f>"1"</f>
        <v>1</v>
      </c>
      <c r="B1089" t="s">
        <v>420</v>
      </c>
      <c r="C1089">
        <v>127290</v>
      </c>
      <c r="D1089" s="2">
        <v>1500</v>
      </c>
      <c r="E1089" s="1">
        <v>45687</v>
      </c>
      <c r="F1089" t="s">
        <v>51</v>
      </c>
    </row>
    <row r="1090" spans="1:6" x14ac:dyDescent="0.25">
      <c r="A1090" t="str">
        <f>"1"</f>
        <v>1</v>
      </c>
      <c r="B1090" t="s">
        <v>421</v>
      </c>
      <c r="C1090">
        <v>127291</v>
      </c>
      <c r="D1090" s="2">
        <v>101.63</v>
      </c>
      <c r="E1090" s="1">
        <v>45687</v>
      </c>
      <c r="F1090" t="s">
        <v>51</v>
      </c>
    </row>
    <row r="1091" spans="1:6" x14ac:dyDescent="0.25">
      <c r="A1091" t="str">
        <f>"1"</f>
        <v>1</v>
      </c>
      <c r="B1091" t="s">
        <v>422</v>
      </c>
      <c r="C1091">
        <v>127292</v>
      </c>
      <c r="D1091" s="2">
        <v>116.28</v>
      </c>
      <c r="E1091" s="1">
        <v>45687</v>
      </c>
      <c r="F1091" t="s">
        <v>51</v>
      </c>
    </row>
    <row r="1092" spans="1:6" x14ac:dyDescent="0.25">
      <c r="A1092" t="str">
        <f>"1"</f>
        <v>1</v>
      </c>
      <c r="B1092" t="s">
        <v>423</v>
      </c>
      <c r="C1092">
        <v>127293</v>
      </c>
      <c r="D1092" s="2">
        <v>24.42</v>
      </c>
      <c r="E1092" s="1">
        <v>45687</v>
      </c>
      <c r="F1092" t="s">
        <v>15</v>
      </c>
    </row>
    <row r="1093" spans="1:6" x14ac:dyDescent="0.25">
      <c r="A1093" t="str">
        <f>"1"</f>
        <v>1</v>
      </c>
      <c r="B1093" t="s">
        <v>425</v>
      </c>
      <c r="C1093">
        <v>127294</v>
      </c>
      <c r="D1093" s="2">
        <v>140</v>
      </c>
      <c r="E1093" s="1">
        <v>45687</v>
      </c>
      <c r="F1093" t="s">
        <v>15</v>
      </c>
    </row>
    <row r="1094" spans="1:6" x14ac:dyDescent="0.25">
      <c r="A1094" t="str">
        <f>"1"</f>
        <v>1</v>
      </c>
      <c r="B1094" t="s">
        <v>427</v>
      </c>
      <c r="C1094">
        <v>127295</v>
      </c>
      <c r="D1094" s="2">
        <v>30.06</v>
      </c>
      <c r="E1094" s="1">
        <v>45687</v>
      </c>
      <c r="F1094" t="s">
        <v>51</v>
      </c>
    </row>
    <row r="1095" spans="1:6" x14ac:dyDescent="0.25">
      <c r="A1095" t="str">
        <f>"1"</f>
        <v>1</v>
      </c>
      <c r="B1095" t="s">
        <v>428</v>
      </c>
      <c r="C1095">
        <v>127296</v>
      </c>
      <c r="D1095" s="2">
        <v>795.38</v>
      </c>
      <c r="E1095" s="1">
        <v>45687</v>
      </c>
      <c r="F1095" t="s">
        <v>51</v>
      </c>
    </row>
    <row r="1096" spans="1:6" x14ac:dyDescent="0.25">
      <c r="A1096" t="str">
        <f>"1"</f>
        <v>1</v>
      </c>
      <c r="B1096" t="s">
        <v>429</v>
      </c>
      <c r="C1096">
        <v>127297</v>
      </c>
      <c r="D1096" s="2">
        <v>200</v>
      </c>
      <c r="E1096" s="1">
        <v>45687</v>
      </c>
      <c r="F1096" t="s">
        <v>15</v>
      </c>
    </row>
    <row r="1097" spans="1:6" x14ac:dyDescent="0.25">
      <c r="A1097" t="str">
        <f>"1"</f>
        <v>1</v>
      </c>
      <c r="B1097" t="s">
        <v>429</v>
      </c>
      <c r="C1097">
        <v>127298</v>
      </c>
      <c r="D1097" s="2">
        <v>200</v>
      </c>
      <c r="E1097" s="1">
        <v>45687</v>
      </c>
      <c r="F1097" t="s">
        <v>15</v>
      </c>
    </row>
    <row r="1098" spans="1:6" x14ac:dyDescent="0.25">
      <c r="A1098" t="str">
        <f>"1"</f>
        <v>1</v>
      </c>
      <c r="B1098" t="s">
        <v>429</v>
      </c>
      <c r="C1098">
        <v>127299</v>
      </c>
      <c r="D1098" s="2">
        <v>200</v>
      </c>
      <c r="E1098" s="1">
        <v>45687</v>
      </c>
      <c r="F1098" t="s">
        <v>15</v>
      </c>
    </row>
    <row r="1099" spans="1:6" x14ac:dyDescent="0.25">
      <c r="A1099" t="str">
        <f>"1"</f>
        <v>1</v>
      </c>
      <c r="B1099" t="s">
        <v>429</v>
      </c>
      <c r="C1099">
        <v>127300</v>
      </c>
      <c r="D1099" s="2">
        <v>400</v>
      </c>
      <c r="E1099" s="1">
        <v>45687</v>
      </c>
      <c r="F1099" t="s">
        <v>15</v>
      </c>
    </row>
    <row r="1100" spans="1:6" x14ac:dyDescent="0.25">
      <c r="A1100" t="str">
        <f>"1"</f>
        <v>1</v>
      </c>
      <c r="B1100" t="s">
        <v>429</v>
      </c>
      <c r="C1100">
        <v>127301</v>
      </c>
      <c r="D1100" s="2">
        <v>200</v>
      </c>
      <c r="E1100" s="1">
        <v>45687</v>
      </c>
      <c r="F1100" t="s">
        <v>15</v>
      </c>
    </row>
    <row r="1101" spans="1:6" x14ac:dyDescent="0.25">
      <c r="A1101" t="str">
        <f>"1"</f>
        <v>1</v>
      </c>
      <c r="B1101" t="s">
        <v>429</v>
      </c>
      <c r="C1101">
        <v>127302</v>
      </c>
      <c r="D1101" s="2">
        <v>400</v>
      </c>
      <c r="E1101" s="1">
        <v>45687</v>
      </c>
      <c r="F1101" t="s">
        <v>15</v>
      </c>
    </row>
    <row r="1102" spans="1:6" x14ac:dyDescent="0.25">
      <c r="A1102" t="str">
        <f>"05001"</f>
        <v>05001</v>
      </c>
      <c r="B1102" t="s">
        <v>27</v>
      </c>
      <c r="C1102">
        <v>2035</v>
      </c>
      <c r="D1102" s="2">
        <v>1013.18</v>
      </c>
      <c r="E1102" s="1">
        <v>45691</v>
      </c>
      <c r="F1102" t="s">
        <v>10</v>
      </c>
    </row>
    <row r="1103" spans="1:6" x14ac:dyDescent="0.25">
      <c r="A1103" t="str">
        <f>"04615"</f>
        <v>04615</v>
      </c>
      <c r="B1103" t="s">
        <v>24</v>
      </c>
      <c r="C1103">
        <v>2034</v>
      </c>
      <c r="D1103" s="2">
        <v>79.95</v>
      </c>
      <c r="E1103" s="1">
        <v>45692</v>
      </c>
      <c r="F1103" t="s">
        <v>10</v>
      </c>
    </row>
    <row r="1104" spans="1:6" x14ac:dyDescent="0.25">
      <c r="A1104" t="str">
        <f>"03162"</f>
        <v>03162</v>
      </c>
      <c r="B1104" t="s">
        <v>9</v>
      </c>
      <c r="C1104">
        <v>2047</v>
      </c>
      <c r="D1104" s="2">
        <v>32399</v>
      </c>
      <c r="E1104" s="1">
        <v>45692</v>
      </c>
      <c r="F1104" t="s">
        <v>10</v>
      </c>
    </row>
    <row r="1105" spans="1:6" x14ac:dyDescent="0.25">
      <c r="A1105" t="str">
        <f>"05509"</f>
        <v>05509</v>
      </c>
      <c r="B1105" t="s">
        <v>30</v>
      </c>
      <c r="C1105">
        <v>2048</v>
      </c>
      <c r="D1105" s="2">
        <v>4696.33</v>
      </c>
      <c r="E1105" s="1">
        <v>45692</v>
      </c>
      <c r="F1105" t="s">
        <v>10</v>
      </c>
    </row>
    <row r="1106" spans="1:6" x14ac:dyDescent="0.25">
      <c r="A1106" t="str">
        <f>"05513"</f>
        <v>05513</v>
      </c>
      <c r="B1106" t="s">
        <v>212</v>
      </c>
      <c r="C1106">
        <v>126541</v>
      </c>
      <c r="D1106" s="2">
        <v>383.5</v>
      </c>
      <c r="E1106" s="1">
        <v>45692</v>
      </c>
      <c r="F1106" t="s">
        <v>15</v>
      </c>
    </row>
    <row r="1107" spans="1:6" x14ac:dyDescent="0.25">
      <c r="A1107" t="str">
        <f>"05226"</f>
        <v>05226</v>
      </c>
      <c r="B1107" t="s">
        <v>13</v>
      </c>
      <c r="C1107">
        <v>2020</v>
      </c>
      <c r="D1107" s="2">
        <v>10581.05</v>
      </c>
      <c r="E1107" s="1">
        <v>45693</v>
      </c>
      <c r="F1107" t="s">
        <v>10</v>
      </c>
    </row>
    <row r="1108" spans="1:6" x14ac:dyDescent="0.25">
      <c r="A1108" t="str">
        <f>"04614"</f>
        <v>04614</v>
      </c>
      <c r="B1108" t="s">
        <v>29</v>
      </c>
      <c r="C1108">
        <v>2033</v>
      </c>
      <c r="D1108" s="2">
        <v>1832.5</v>
      </c>
      <c r="E1108" s="1">
        <v>45693</v>
      </c>
      <c r="F1108" t="s">
        <v>10</v>
      </c>
    </row>
    <row r="1109" spans="1:6" x14ac:dyDescent="0.25">
      <c r="A1109" t="str">
        <f>"05543"</f>
        <v>05543</v>
      </c>
      <c r="B1109" t="s">
        <v>48</v>
      </c>
      <c r="C1109">
        <v>126130</v>
      </c>
      <c r="D1109" s="2">
        <v>175.5</v>
      </c>
      <c r="E1109" s="1">
        <v>45693</v>
      </c>
      <c r="F1109" t="s">
        <v>15</v>
      </c>
    </row>
    <row r="1110" spans="1:6" x14ac:dyDescent="0.25">
      <c r="A1110" t="str">
        <f>"04762"</f>
        <v>04762</v>
      </c>
      <c r="B1110" t="s">
        <v>25</v>
      </c>
      <c r="C1110">
        <v>2054</v>
      </c>
      <c r="D1110" s="2">
        <v>113739.07</v>
      </c>
      <c r="E1110" s="1">
        <v>45694</v>
      </c>
      <c r="F1110" t="s">
        <v>10</v>
      </c>
    </row>
    <row r="1111" spans="1:6" x14ac:dyDescent="0.25">
      <c r="A1111" t="str">
        <f>"00555"</f>
        <v>00555</v>
      </c>
      <c r="B1111" t="s">
        <v>16</v>
      </c>
      <c r="C1111">
        <v>2003</v>
      </c>
      <c r="D1111" s="2">
        <v>20983.279999999999</v>
      </c>
      <c r="E1111" s="1">
        <v>45695</v>
      </c>
      <c r="F1111" t="s">
        <v>10</v>
      </c>
    </row>
    <row r="1112" spans="1:6" x14ac:dyDescent="0.25">
      <c r="A1112" t="str">
        <f>"01532"</f>
        <v>01532</v>
      </c>
      <c r="B1112" t="s">
        <v>17</v>
      </c>
      <c r="C1112">
        <v>2004</v>
      </c>
      <c r="D1112" s="2">
        <v>157690.48000000001</v>
      </c>
      <c r="E1112" s="1">
        <v>45695</v>
      </c>
      <c r="F1112" t="s">
        <v>10</v>
      </c>
    </row>
    <row r="1113" spans="1:6" x14ac:dyDescent="0.25">
      <c r="A1113" t="str">
        <f>"03818"</f>
        <v>03818</v>
      </c>
      <c r="B1113" t="s">
        <v>19</v>
      </c>
      <c r="C1113">
        <v>2006</v>
      </c>
      <c r="D1113" s="2">
        <v>739.56</v>
      </c>
      <c r="E1113" s="1">
        <v>45695</v>
      </c>
      <c r="F1113" t="s">
        <v>10</v>
      </c>
    </row>
    <row r="1114" spans="1:6" x14ac:dyDescent="0.25">
      <c r="A1114" t="str">
        <f>"04267"</f>
        <v>04267</v>
      </c>
      <c r="B1114" t="s">
        <v>20</v>
      </c>
      <c r="C1114">
        <v>2007</v>
      </c>
      <c r="D1114" s="2">
        <v>335.8</v>
      </c>
      <c r="E1114" s="1">
        <v>45695</v>
      </c>
      <c r="F1114" t="s">
        <v>10</v>
      </c>
    </row>
    <row r="1115" spans="1:6" x14ac:dyDescent="0.25">
      <c r="A1115" t="str">
        <f>"04330"</f>
        <v>04330</v>
      </c>
      <c r="B1115" t="s">
        <v>21</v>
      </c>
      <c r="C1115">
        <v>2008</v>
      </c>
      <c r="D1115" s="2">
        <v>138.46</v>
      </c>
      <c r="E1115" s="1">
        <v>45695</v>
      </c>
      <c r="F1115" t="s">
        <v>10</v>
      </c>
    </row>
    <row r="1116" spans="1:6" x14ac:dyDescent="0.25">
      <c r="A1116" t="str">
        <f>"04777"</f>
        <v>04777</v>
      </c>
      <c r="B1116" t="s">
        <v>22</v>
      </c>
      <c r="C1116">
        <v>2009</v>
      </c>
      <c r="D1116" s="2">
        <v>674.72</v>
      </c>
      <c r="E1116" s="1">
        <v>45695</v>
      </c>
      <c r="F1116" t="s">
        <v>10</v>
      </c>
    </row>
    <row r="1117" spans="1:6" x14ac:dyDescent="0.25">
      <c r="A1117" t="str">
        <f>"04987"</f>
        <v>04987</v>
      </c>
      <c r="B1117" t="s">
        <v>21</v>
      </c>
      <c r="C1117">
        <v>2010</v>
      </c>
      <c r="D1117" s="2">
        <v>670.66</v>
      </c>
      <c r="E1117" s="1">
        <v>45695</v>
      </c>
      <c r="F1117" t="s">
        <v>10</v>
      </c>
    </row>
    <row r="1118" spans="1:6" x14ac:dyDescent="0.25">
      <c r="A1118" t="str">
        <f>"05331"</f>
        <v>05331</v>
      </c>
      <c r="B1118" t="s">
        <v>23</v>
      </c>
      <c r="C1118">
        <v>2011</v>
      </c>
      <c r="D1118" s="2">
        <v>553.85</v>
      </c>
      <c r="E1118" s="1">
        <v>45695</v>
      </c>
      <c r="F1118" t="s">
        <v>10</v>
      </c>
    </row>
    <row r="1119" spans="1:6" x14ac:dyDescent="0.25">
      <c r="A1119" t="str">
        <f>"00328"</f>
        <v>00328</v>
      </c>
      <c r="B1119" t="s">
        <v>26</v>
      </c>
      <c r="C1119">
        <v>2021</v>
      </c>
      <c r="D1119" s="2">
        <v>194063.39</v>
      </c>
      <c r="E1119" s="1">
        <v>45695</v>
      </c>
      <c r="F1119" t="s">
        <v>10</v>
      </c>
    </row>
    <row r="1120" spans="1:6" x14ac:dyDescent="0.25">
      <c r="A1120" t="str">
        <f>"03788"</f>
        <v>03788</v>
      </c>
      <c r="B1120" t="s">
        <v>18</v>
      </c>
      <c r="C1120">
        <v>2005</v>
      </c>
      <c r="D1120" s="2">
        <v>29299.46</v>
      </c>
      <c r="E1120" s="1">
        <v>45698</v>
      </c>
      <c r="F1120" t="s">
        <v>10</v>
      </c>
    </row>
    <row r="1121" spans="1:6" x14ac:dyDescent="0.25">
      <c r="A1121" t="str">
        <f>"01532"</f>
        <v>01532</v>
      </c>
      <c r="B1121" t="s">
        <v>17</v>
      </c>
      <c r="C1121">
        <v>2012</v>
      </c>
      <c r="D1121" s="2">
        <v>33528.25</v>
      </c>
      <c r="E1121" s="1">
        <v>45700</v>
      </c>
      <c r="F1121" t="s">
        <v>10</v>
      </c>
    </row>
    <row r="1122" spans="1:6" x14ac:dyDescent="0.25">
      <c r="A1122" t="str">
        <f>"05226"</f>
        <v>05226</v>
      </c>
      <c r="B1122" t="s">
        <v>13</v>
      </c>
      <c r="C1122">
        <v>2016</v>
      </c>
      <c r="D1122" s="2">
        <v>10581.05</v>
      </c>
      <c r="E1122" s="1">
        <v>45700</v>
      </c>
      <c r="F1122" t="s">
        <v>15</v>
      </c>
    </row>
    <row r="1123" spans="1:6" x14ac:dyDescent="0.25">
      <c r="A1123" t="str">
        <f>"05226"</f>
        <v>05226</v>
      </c>
      <c r="B1123" t="s">
        <v>13</v>
      </c>
      <c r="C1123">
        <v>2016</v>
      </c>
      <c r="D1123" s="2">
        <v>-10581.05</v>
      </c>
      <c r="E1123" s="1">
        <v>45700</v>
      </c>
      <c r="F1123" t="s">
        <v>15</v>
      </c>
    </row>
    <row r="1124" spans="1:6" x14ac:dyDescent="0.25">
      <c r="A1124" t="str">
        <f>"00328"</f>
        <v>00328</v>
      </c>
      <c r="B1124" t="s">
        <v>26</v>
      </c>
      <c r="C1124">
        <v>2017</v>
      </c>
      <c r="D1124" s="2">
        <v>194063.39</v>
      </c>
      <c r="E1124" s="1">
        <v>45700</v>
      </c>
      <c r="F1124" t="s">
        <v>15</v>
      </c>
    </row>
    <row r="1125" spans="1:6" x14ac:dyDescent="0.25">
      <c r="A1125" t="str">
        <f>"00328"</f>
        <v>00328</v>
      </c>
      <c r="B1125" t="s">
        <v>26</v>
      </c>
      <c r="C1125">
        <v>2017</v>
      </c>
      <c r="D1125" s="2">
        <v>-194063.39</v>
      </c>
      <c r="E1125" s="1">
        <v>45700</v>
      </c>
      <c r="F1125" t="s">
        <v>15</v>
      </c>
    </row>
    <row r="1126" spans="1:6" x14ac:dyDescent="0.25">
      <c r="A1126" t="str">
        <f>"01234"</f>
        <v>01234</v>
      </c>
      <c r="B1126" t="s">
        <v>34</v>
      </c>
      <c r="C1126">
        <v>2018</v>
      </c>
      <c r="D1126" s="2">
        <v>45334.33</v>
      </c>
      <c r="E1126" s="1">
        <v>45700</v>
      </c>
      <c r="F1126" t="s">
        <v>15</v>
      </c>
    </row>
    <row r="1127" spans="1:6" x14ac:dyDescent="0.25">
      <c r="A1127" t="str">
        <f>"01234"</f>
        <v>01234</v>
      </c>
      <c r="B1127" t="s">
        <v>34</v>
      </c>
      <c r="C1127">
        <v>2018</v>
      </c>
      <c r="D1127" s="2">
        <v>-45334.33</v>
      </c>
      <c r="E1127" s="1">
        <v>45700</v>
      </c>
      <c r="F1127" t="s">
        <v>15</v>
      </c>
    </row>
    <row r="1128" spans="1:6" x14ac:dyDescent="0.25">
      <c r="A1128" t="str">
        <f>"04314"</f>
        <v>04314</v>
      </c>
      <c r="B1128" t="s">
        <v>140</v>
      </c>
      <c r="C1128">
        <v>127304</v>
      </c>
      <c r="D1128" s="2">
        <v>1223.6400000000001</v>
      </c>
      <c r="E1128" s="1">
        <v>45700</v>
      </c>
      <c r="F1128" t="s">
        <v>51</v>
      </c>
    </row>
    <row r="1129" spans="1:6" x14ac:dyDescent="0.25">
      <c r="A1129" t="str">
        <f>"00010"</f>
        <v>00010</v>
      </c>
      <c r="B1129" t="s">
        <v>402</v>
      </c>
      <c r="C1129">
        <v>127305</v>
      </c>
      <c r="D1129" s="2">
        <v>159</v>
      </c>
      <c r="E1129" s="1">
        <v>45700</v>
      </c>
      <c r="F1129" t="s">
        <v>51</v>
      </c>
    </row>
    <row r="1130" spans="1:6" x14ac:dyDescent="0.25">
      <c r="A1130" t="str">
        <f>"04925"</f>
        <v>04925</v>
      </c>
      <c r="B1130" t="s">
        <v>53</v>
      </c>
      <c r="C1130">
        <v>127306</v>
      </c>
      <c r="D1130" s="2">
        <v>1460.2</v>
      </c>
      <c r="E1130" s="1">
        <v>45700</v>
      </c>
      <c r="F1130" t="s">
        <v>51</v>
      </c>
    </row>
    <row r="1131" spans="1:6" x14ac:dyDescent="0.25">
      <c r="A1131" t="str">
        <f>"05051"</f>
        <v>05051</v>
      </c>
      <c r="B1131" t="s">
        <v>211</v>
      </c>
      <c r="C1131">
        <v>127307</v>
      </c>
      <c r="D1131" s="2">
        <v>650</v>
      </c>
      <c r="E1131" s="1">
        <v>45700</v>
      </c>
      <c r="F1131" t="s">
        <v>51</v>
      </c>
    </row>
    <row r="1132" spans="1:6" x14ac:dyDescent="0.25">
      <c r="A1132" t="str">
        <f>"05593"</f>
        <v>05593</v>
      </c>
      <c r="B1132" t="s">
        <v>431</v>
      </c>
      <c r="C1132">
        <v>127308</v>
      </c>
      <c r="D1132" s="2">
        <v>1252.98</v>
      </c>
      <c r="E1132" s="1">
        <v>45700</v>
      </c>
      <c r="F1132" t="s">
        <v>51</v>
      </c>
    </row>
    <row r="1133" spans="1:6" x14ac:dyDescent="0.25">
      <c r="A1133" t="str">
        <f>"04815"</f>
        <v>04815</v>
      </c>
      <c r="B1133" t="s">
        <v>76</v>
      </c>
      <c r="C1133">
        <v>127309</v>
      </c>
      <c r="D1133" s="2">
        <v>1833.32</v>
      </c>
      <c r="E1133" s="1">
        <v>45700</v>
      </c>
      <c r="F1133" t="s">
        <v>51</v>
      </c>
    </row>
    <row r="1134" spans="1:6" x14ac:dyDescent="0.25">
      <c r="A1134" t="str">
        <f>"05398"</f>
        <v>05398</v>
      </c>
      <c r="B1134" t="s">
        <v>142</v>
      </c>
      <c r="C1134">
        <v>127310</v>
      </c>
      <c r="D1134" s="2">
        <v>480.98</v>
      </c>
      <c r="E1134" s="1">
        <v>45700</v>
      </c>
      <c r="F1134" t="s">
        <v>51</v>
      </c>
    </row>
    <row r="1135" spans="1:6" x14ac:dyDescent="0.25">
      <c r="A1135" t="str">
        <f>"05513"</f>
        <v>05513</v>
      </c>
      <c r="B1135" t="s">
        <v>212</v>
      </c>
      <c r="C1135">
        <v>127311</v>
      </c>
      <c r="D1135" s="2">
        <v>767</v>
      </c>
      <c r="E1135" s="1">
        <v>45700</v>
      </c>
      <c r="F1135" t="s">
        <v>51</v>
      </c>
    </row>
    <row r="1136" spans="1:6" x14ac:dyDescent="0.25">
      <c r="A1136" t="str">
        <f>"04018"</f>
        <v>04018</v>
      </c>
      <c r="B1136" t="s">
        <v>45</v>
      </c>
      <c r="C1136">
        <v>127312</v>
      </c>
      <c r="D1136" s="2">
        <v>1303.4000000000001</v>
      </c>
      <c r="E1136" s="1">
        <v>45700</v>
      </c>
      <c r="F1136" t="s">
        <v>51</v>
      </c>
    </row>
    <row r="1137" spans="1:6" x14ac:dyDescent="0.25">
      <c r="A1137" t="str">
        <f>"04463"</f>
        <v>04463</v>
      </c>
      <c r="B1137" t="s">
        <v>45</v>
      </c>
      <c r="C1137">
        <v>127313</v>
      </c>
      <c r="D1137" s="2">
        <v>62.06</v>
      </c>
      <c r="E1137" s="1">
        <v>45700</v>
      </c>
      <c r="F1137" t="s">
        <v>51</v>
      </c>
    </row>
    <row r="1138" spans="1:6" x14ac:dyDescent="0.25">
      <c r="A1138" t="str">
        <f>"04464"</f>
        <v>04464</v>
      </c>
      <c r="B1138" t="s">
        <v>45</v>
      </c>
      <c r="C1138">
        <v>127314</v>
      </c>
      <c r="D1138" s="2">
        <v>123.94</v>
      </c>
      <c r="E1138" s="1">
        <v>45700</v>
      </c>
      <c r="F1138" t="s">
        <v>51</v>
      </c>
    </row>
    <row r="1139" spans="1:6" x14ac:dyDescent="0.25">
      <c r="A1139" t="str">
        <f>"04719"</f>
        <v>04719</v>
      </c>
      <c r="B1139" t="s">
        <v>45</v>
      </c>
      <c r="C1139">
        <v>127315</v>
      </c>
      <c r="D1139" s="2">
        <v>289.3</v>
      </c>
      <c r="E1139" s="1">
        <v>45700</v>
      </c>
      <c r="F1139" t="s">
        <v>51</v>
      </c>
    </row>
    <row r="1140" spans="1:6" x14ac:dyDescent="0.25">
      <c r="A1140" t="str">
        <f>"04943"</f>
        <v>04943</v>
      </c>
      <c r="B1140" t="s">
        <v>56</v>
      </c>
      <c r="C1140">
        <v>127316</v>
      </c>
      <c r="D1140" s="2">
        <v>2514.48</v>
      </c>
      <c r="E1140" s="1">
        <v>45700</v>
      </c>
      <c r="F1140" t="s">
        <v>51</v>
      </c>
    </row>
    <row r="1141" spans="1:6" x14ac:dyDescent="0.25">
      <c r="A1141" t="str">
        <f>"90682"</f>
        <v>90682</v>
      </c>
      <c r="B1141" t="s">
        <v>57</v>
      </c>
      <c r="C1141">
        <v>127317</v>
      </c>
      <c r="D1141" s="2">
        <v>2716.3</v>
      </c>
      <c r="E1141" s="1">
        <v>45700</v>
      </c>
      <c r="F1141" t="s">
        <v>51</v>
      </c>
    </row>
    <row r="1142" spans="1:6" x14ac:dyDescent="0.25">
      <c r="A1142" t="str">
        <f>"00654"</f>
        <v>00654</v>
      </c>
      <c r="B1142" t="s">
        <v>58</v>
      </c>
      <c r="C1142">
        <v>127318</v>
      </c>
      <c r="D1142" s="2">
        <v>5237.1400000000003</v>
      </c>
      <c r="E1142" s="1">
        <v>45700</v>
      </c>
      <c r="F1142" t="s">
        <v>51</v>
      </c>
    </row>
    <row r="1143" spans="1:6" x14ac:dyDescent="0.25">
      <c r="A1143" t="str">
        <f>"05060"</f>
        <v>05060</v>
      </c>
      <c r="B1143" t="s">
        <v>143</v>
      </c>
      <c r="C1143">
        <v>127319</v>
      </c>
      <c r="D1143" s="2">
        <v>2409.1799999999998</v>
      </c>
      <c r="E1143" s="1">
        <v>45700</v>
      </c>
      <c r="F1143" t="s">
        <v>51</v>
      </c>
    </row>
    <row r="1144" spans="1:6" x14ac:dyDescent="0.25">
      <c r="A1144" t="str">
        <f>"02299"</f>
        <v>02299</v>
      </c>
      <c r="B1144" t="s">
        <v>145</v>
      </c>
      <c r="C1144">
        <v>127320</v>
      </c>
      <c r="D1144" s="2">
        <v>2642</v>
      </c>
      <c r="E1144" s="1">
        <v>45700</v>
      </c>
      <c r="F1144" t="s">
        <v>51</v>
      </c>
    </row>
    <row r="1145" spans="1:6" x14ac:dyDescent="0.25">
      <c r="A1145" t="str">
        <f>"04127"</f>
        <v>04127</v>
      </c>
      <c r="B1145" t="s">
        <v>403</v>
      </c>
      <c r="C1145">
        <v>127321</v>
      </c>
      <c r="D1145" s="2">
        <v>2999.57</v>
      </c>
      <c r="E1145" s="1">
        <v>45700</v>
      </c>
      <c r="F1145" t="s">
        <v>51</v>
      </c>
    </row>
    <row r="1146" spans="1:6" x14ac:dyDescent="0.25">
      <c r="A1146" t="str">
        <f>"04388"</f>
        <v>04388</v>
      </c>
      <c r="B1146" t="s">
        <v>63</v>
      </c>
      <c r="C1146">
        <v>127322</v>
      </c>
      <c r="D1146" s="2">
        <v>440.1</v>
      </c>
      <c r="E1146" s="1">
        <v>45700</v>
      </c>
      <c r="F1146" t="s">
        <v>51</v>
      </c>
    </row>
    <row r="1147" spans="1:6" x14ac:dyDescent="0.25">
      <c r="A1147" t="str">
        <f>"04932"</f>
        <v>04932</v>
      </c>
      <c r="B1147" t="s">
        <v>432</v>
      </c>
      <c r="C1147">
        <v>127323</v>
      </c>
      <c r="D1147" s="2">
        <v>320</v>
      </c>
      <c r="E1147" s="1">
        <v>45700</v>
      </c>
      <c r="F1147" t="s">
        <v>51</v>
      </c>
    </row>
    <row r="1148" spans="1:6" x14ac:dyDescent="0.25">
      <c r="A1148" t="str">
        <f>"05004"</f>
        <v>05004</v>
      </c>
      <c r="B1148" t="s">
        <v>240</v>
      </c>
      <c r="C1148">
        <v>127324</v>
      </c>
      <c r="D1148" s="2">
        <v>75</v>
      </c>
      <c r="E1148" s="1">
        <v>45700</v>
      </c>
      <c r="F1148" t="s">
        <v>51</v>
      </c>
    </row>
    <row r="1149" spans="1:6" x14ac:dyDescent="0.25">
      <c r="A1149" t="str">
        <f>"03671"</f>
        <v>03671</v>
      </c>
      <c r="B1149" t="s">
        <v>64</v>
      </c>
      <c r="C1149">
        <v>127325</v>
      </c>
      <c r="D1149" s="2">
        <v>2451</v>
      </c>
      <c r="E1149" s="1">
        <v>45700</v>
      </c>
      <c r="F1149" t="s">
        <v>51</v>
      </c>
    </row>
    <row r="1150" spans="1:6" x14ac:dyDescent="0.25">
      <c r="A1150" t="str">
        <f>"05460"</f>
        <v>05460</v>
      </c>
      <c r="B1150" t="s">
        <v>214</v>
      </c>
      <c r="C1150">
        <v>127326</v>
      </c>
      <c r="D1150" s="2">
        <v>360.59</v>
      </c>
      <c r="E1150" s="1">
        <v>45700</v>
      </c>
      <c r="F1150" t="s">
        <v>51</v>
      </c>
    </row>
    <row r="1151" spans="1:6" x14ac:dyDescent="0.25">
      <c r="A1151" t="str">
        <f>"05129"</f>
        <v>05129</v>
      </c>
      <c r="B1151" t="s">
        <v>68</v>
      </c>
      <c r="C1151">
        <v>127327</v>
      </c>
      <c r="D1151" s="2">
        <v>114.4</v>
      </c>
      <c r="E1151" s="1">
        <v>45700</v>
      </c>
      <c r="F1151" t="s">
        <v>51</v>
      </c>
    </row>
    <row r="1152" spans="1:6" x14ac:dyDescent="0.25">
      <c r="A1152" t="str">
        <f>"05380"</f>
        <v>05380</v>
      </c>
      <c r="B1152" t="s">
        <v>433</v>
      </c>
      <c r="C1152">
        <v>127328</v>
      </c>
      <c r="D1152" s="2">
        <v>800</v>
      </c>
      <c r="E1152" s="1">
        <v>45700</v>
      </c>
      <c r="F1152" t="s">
        <v>51</v>
      </c>
    </row>
    <row r="1153" spans="1:6" x14ac:dyDescent="0.25">
      <c r="A1153" t="str">
        <f>"05543"</f>
        <v>05543</v>
      </c>
      <c r="B1153" t="s">
        <v>48</v>
      </c>
      <c r="C1153">
        <v>127329</v>
      </c>
      <c r="D1153" s="2">
        <v>175.5</v>
      </c>
      <c r="E1153" s="1">
        <v>45700</v>
      </c>
      <c r="F1153" t="s">
        <v>51</v>
      </c>
    </row>
    <row r="1154" spans="1:6" x14ac:dyDescent="0.25">
      <c r="A1154" t="str">
        <f>"00329"</f>
        <v>00329</v>
      </c>
      <c r="B1154" t="s">
        <v>74</v>
      </c>
      <c r="C1154">
        <v>127330</v>
      </c>
      <c r="D1154" s="2">
        <v>866</v>
      </c>
      <c r="E1154" s="1">
        <v>45700</v>
      </c>
      <c r="F1154" t="s">
        <v>51</v>
      </c>
    </row>
    <row r="1155" spans="1:6" x14ac:dyDescent="0.25">
      <c r="A1155" t="str">
        <f>"04206"</f>
        <v>04206</v>
      </c>
      <c r="B1155" t="s">
        <v>75</v>
      </c>
      <c r="C1155">
        <v>127331</v>
      </c>
      <c r="D1155" s="2">
        <v>1993.69</v>
      </c>
      <c r="E1155" s="1">
        <v>45700</v>
      </c>
      <c r="F1155" t="s">
        <v>51</v>
      </c>
    </row>
    <row r="1156" spans="1:6" x14ac:dyDescent="0.25">
      <c r="A1156" t="str">
        <f>"00364"</f>
        <v>00364</v>
      </c>
      <c r="B1156" t="s">
        <v>77</v>
      </c>
      <c r="C1156">
        <v>127332</v>
      </c>
      <c r="D1156" s="2">
        <v>545.74</v>
      </c>
      <c r="E1156" s="1">
        <v>45700</v>
      </c>
      <c r="F1156" t="s">
        <v>51</v>
      </c>
    </row>
    <row r="1157" spans="1:6" x14ac:dyDescent="0.25">
      <c r="A1157" t="str">
        <f>"03010"</f>
        <v>03010</v>
      </c>
      <c r="B1157" t="s">
        <v>219</v>
      </c>
      <c r="C1157">
        <v>127333</v>
      </c>
      <c r="D1157" s="2">
        <v>43.5</v>
      </c>
      <c r="E1157" s="1">
        <v>45700</v>
      </c>
      <c r="F1157" t="s">
        <v>51</v>
      </c>
    </row>
    <row r="1158" spans="1:6" x14ac:dyDescent="0.25">
      <c r="A1158" t="str">
        <f>"03878"</f>
        <v>03878</v>
      </c>
      <c r="B1158" t="s">
        <v>221</v>
      </c>
      <c r="C1158">
        <v>127334</v>
      </c>
      <c r="D1158" s="2">
        <v>1183.42</v>
      </c>
      <c r="E1158" s="1">
        <v>45700</v>
      </c>
      <c r="F1158" t="s">
        <v>51</v>
      </c>
    </row>
    <row r="1159" spans="1:6" x14ac:dyDescent="0.25">
      <c r="A1159" t="str">
        <f>"03938"</f>
        <v>03938</v>
      </c>
      <c r="B1159" t="s">
        <v>184</v>
      </c>
      <c r="C1159">
        <v>127335</v>
      </c>
      <c r="D1159" s="2">
        <v>1763.13</v>
      </c>
      <c r="E1159" s="1">
        <v>45700</v>
      </c>
      <c r="F1159" t="s">
        <v>51</v>
      </c>
    </row>
    <row r="1160" spans="1:6" x14ac:dyDescent="0.25">
      <c r="A1160" t="str">
        <f>"01877"</f>
        <v>01877</v>
      </c>
      <c r="B1160" t="s">
        <v>79</v>
      </c>
      <c r="C1160">
        <v>127336</v>
      </c>
      <c r="D1160" s="2">
        <v>126.42</v>
      </c>
      <c r="E1160" s="1">
        <v>45700</v>
      </c>
      <c r="F1160" t="s">
        <v>51</v>
      </c>
    </row>
    <row r="1161" spans="1:6" x14ac:dyDescent="0.25">
      <c r="A1161" t="str">
        <f>"04802"</f>
        <v>04802</v>
      </c>
      <c r="B1161" t="s">
        <v>22</v>
      </c>
      <c r="C1161">
        <v>127337</v>
      </c>
      <c r="D1161" s="2">
        <v>128.6</v>
      </c>
      <c r="E1161" s="1">
        <v>45700</v>
      </c>
      <c r="F1161" t="s">
        <v>51</v>
      </c>
    </row>
    <row r="1162" spans="1:6" x14ac:dyDescent="0.25">
      <c r="A1162" t="str">
        <f>"04895"</f>
        <v>04895</v>
      </c>
      <c r="B1162" t="s">
        <v>83</v>
      </c>
      <c r="C1162">
        <v>127338</v>
      </c>
      <c r="D1162" s="2">
        <v>2960.45</v>
      </c>
      <c r="E1162" s="1">
        <v>45700</v>
      </c>
      <c r="F1162" t="s">
        <v>51</v>
      </c>
    </row>
    <row r="1163" spans="1:6" x14ac:dyDescent="0.25">
      <c r="A1163" t="str">
        <f>"03706"</f>
        <v>03706</v>
      </c>
      <c r="B1163" t="s">
        <v>11</v>
      </c>
      <c r="C1163">
        <v>127341</v>
      </c>
      <c r="D1163" s="2">
        <v>3489.75</v>
      </c>
      <c r="E1163" s="1">
        <v>45700</v>
      </c>
      <c r="F1163" t="s">
        <v>15</v>
      </c>
    </row>
    <row r="1164" spans="1:6" x14ac:dyDescent="0.25">
      <c r="A1164" t="str">
        <f>"04304"</f>
        <v>04304</v>
      </c>
      <c r="B1164" t="s">
        <v>84</v>
      </c>
      <c r="C1164">
        <v>127342</v>
      </c>
      <c r="D1164" s="2">
        <v>18348.75</v>
      </c>
      <c r="E1164" s="1">
        <v>45700</v>
      </c>
      <c r="F1164" t="s">
        <v>51</v>
      </c>
    </row>
    <row r="1165" spans="1:6" x14ac:dyDescent="0.25">
      <c r="A1165" t="str">
        <f>"03357"</f>
        <v>03357</v>
      </c>
      <c r="B1165" t="s">
        <v>434</v>
      </c>
      <c r="C1165">
        <v>127343</v>
      </c>
      <c r="D1165" s="2">
        <v>300</v>
      </c>
      <c r="E1165" s="1">
        <v>45700</v>
      </c>
      <c r="F1165" t="s">
        <v>51</v>
      </c>
    </row>
    <row r="1166" spans="1:6" x14ac:dyDescent="0.25">
      <c r="A1166" t="str">
        <f>"02969"</f>
        <v>02969</v>
      </c>
      <c r="B1166" t="s">
        <v>374</v>
      </c>
      <c r="C1166">
        <v>127344</v>
      </c>
      <c r="D1166" s="2">
        <v>135</v>
      </c>
      <c r="E1166" s="1">
        <v>45700</v>
      </c>
      <c r="F1166" t="s">
        <v>51</v>
      </c>
    </row>
    <row r="1167" spans="1:6" x14ac:dyDescent="0.25">
      <c r="A1167" t="str">
        <f>"00501"</f>
        <v>00501</v>
      </c>
      <c r="B1167" t="s">
        <v>87</v>
      </c>
      <c r="C1167">
        <v>127345</v>
      </c>
      <c r="D1167" s="2">
        <v>795.47</v>
      </c>
      <c r="E1167" s="1">
        <v>45700</v>
      </c>
      <c r="F1167" t="s">
        <v>51</v>
      </c>
    </row>
    <row r="1168" spans="1:6" x14ac:dyDescent="0.25">
      <c r="A1168" t="str">
        <f>"00460"</f>
        <v>00460</v>
      </c>
      <c r="B1168" t="s">
        <v>291</v>
      </c>
      <c r="C1168">
        <v>127346</v>
      </c>
      <c r="D1168" s="2">
        <v>132.66</v>
      </c>
      <c r="E1168" s="1">
        <v>45700</v>
      </c>
      <c r="F1168" t="s">
        <v>51</v>
      </c>
    </row>
    <row r="1169" spans="1:6" x14ac:dyDescent="0.25">
      <c r="A1169" t="str">
        <f>"04019"</f>
        <v>04019</v>
      </c>
      <c r="B1169" t="s">
        <v>355</v>
      </c>
      <c r="C1169">
        <v>127347</v>
      </c>
      <c r="D1169" s="2">
        <v>493.82</v>
      </c>
      <c r="E1169" s="1">
        <v>45700</v>
      </c>
      <c r="F1169" t="s">
        <v>51</v>
      </c>
    </row>
    <row r="1170" spans="1:6" x14ac:dyDescent="0.25">
      <c r="A1170" t="str">
        <f>"05498"</f>
        <v>05498</v>
      </c>
      <c r="B1170" t="s">
        <v>238</v>
      </c>
      <c r="C1170">
        <v>127348</v>
      </c>
      <c r="D1170" s="2">
        <v>1505</v>
      </c>
      <c r="E1170" s="1">
        <v>45700</v>
      </c>
      <c r="F1170" t="s">
        <v>51</v>
      </c>
    </row>
    <row r="1171" spans="1:6" x14ac:dyDescent="0.25">
      <c r="A1171" t="str">
        <f>"1"</f>
        <v>1</v>
      </c>
      <c r="B1171" t="s">
        <v>435</v>
      </c>
      <c r="C1171">
        <v>127349</v>
      </c>
      <c r="D1171" s="2">
        <v>207</v>
      </c>
      <c r="E1171" s="1">
        <v>45700</v>
      </c>
      <c r="F1171" t="s">
        <v>51</v>
      </c>
    </row>
    <row r="1172" spans="1:6" x14ac:dyDescent="0.25">
      <c r="A1172" t="str">
        <f>"01415"</f>
        <v>01415</v>
      </c>
      <c r="B1172" t="s">
        <v>89</v>
      </c>
      <c r="C1172">
        <v>127350</v>
      </c>
      <c r="D1172" s="2">
        <v>384.22</v>
      </c>
      <c r="E1172" s="1">
        <v>45700</v>
      </c>
      <c r="F1172" t="s">
        <v>51</v>
      </c>
    </row>
    <row r="1173" spans="1:6" x14ac:dyDescent="0.25">
      <c r="A1173" t="str">
        <f>"05420"</f>
        <v>05420</v>
      </c>
      <c r="B1173" t="s">
        <v>436</v>
      </c>
      <c r="C1173">
        <v>127351</v>
      </c>
      <c r="D1173" s="2">
        <v>600</v>
      </c>
      <c r="E1173" s="1">
        <v>45700</v>
      </c>
      <c r="F1173" t="s">
        <v>51</v>
      </c>
    </row>
    <row r="1174" spans="1:6" x14ac:dyDescent="0.25">
      <c r="A1174" t="str">
        <f>"00565"</f>
        <v>00565</v>
      </c>
      <c r="B1174" t="s">
        <v>92</v>
      </c>
      <c r="C1174">
        <v>127352</v>
      </c>
      <c r="D1174" s="2">
        <v>2713.63</v>
      </c>
      <c r="E1174" s="1">
        <v>45700</v>
      </c>
      <c r="F1174" t="s">
        <v>51</v>
      </c>
    </row>
    <row r="1175" spans="1:6" x14ac:dyDescent="0.25">
      <c r="A1175" t="str">
        <f>"02157"</f>
        <v>02157</v>
      </c>
      <c r="B1175" t="s">
        <v>437</v>
      </c>
      <c r="C1175">
        <v>127358</v>
      </c>
      <c r="D1175" s="2">
        <v>137.94999999999999</v>
      </c>
      <c r="E1175" s="1">
        <v>45700</v>
      </c>
      <c r="F1175" t="s">
        <v>51</v>
      </c>
    </row>
    <row r="1176" spans="1:6" x14ac:dyDescent="0.25">
      <c r="A1176" t="str">
        <f>"04533"</f>
        <v>04533</v>
      </c>
      <c r="B1176" t="s">
        <v>250</v>
      </c>
      <c r="C1176">
        <v>127359</v>
      </c>
      <c r="D1176" s="2">
        <v>37.5</v>
      </c>
      <c r="E1176" s="1">
        <v>45700</v>
      </c>
      <c r="F1176" t="s">
        <v>51</v>
      </c>
    </row>
    <row r="1177" spans="1:6" x14ac:dyDescent="0.25">
      <c r="A1177" t="str">
        <f>"05241"</f>
        <v>05241</v>
      </c>
      <c r="B1177" t="s">
        <v>94</v>
      </c>
      <c r="C1177">
        <v>127360</v>
      </c>
      <c r="D1177" s="2">
        <v>45</v>
      </c>
      <c r="E1177" s="1">
        <v>45700</v>
      </c>
      <c r="F1177" t="s">
        <v>51</v>
      </c>
    </row>
    <row r="1178" spans="1:6" x14ac:dyDescent="0.25">
      <c r="A1178" t="str">
        <f>"05282"</f>
        <v>05282</v>
      </c>
      <c r="B1178" t="s">
        <v>251</v>
      </c>
      <c r="C1178">
        <v>127361</v>
      </c>
      <c r="D1178" s="2">
        <v>1352.72</v>
      </c>
      <c r="E1178" s="1">
        <v>45700</v>
      </c>
      <c r="F1178" t="s">
        <v>51</v>
      </c>
    </row>
    <row r="1179" spans="1:6" x14ac:dyDescent="0.25">
      <c r="A1179" t="str">
        <f>"04331"</f>
        <v>04331</v>
      </c>
      <c r="B1179" t="s">
        <v>96</v>
      </c>
      <c r="C1179">
        <v>127362</v>
      </c>
      <c r="D1179" s="2">
        <v>15925</v>
      </c>
      <c r="E1179" s="1">
        <v>45700</v>
      </c>
      <c r="F1179" t="s">
        <v>51</v>
      </c>
    </row>
    <row r="1180" spans="1:6" x14ac:dyDescent="0.25">
      <c r="A1180" t="str">
        <f>"04331"</f>
        <v>04331</v>
      </c>
      <c r="B1180" t="s">
        <v>96</v>
      </c>
      <c r="C1180">
        <v>127363</v>
      </c>
      <c r="D1180" s="2">
        <v>20400</v>
      </c>
      <c r="E1180" s="1">
        <v>45700</v>
      </c>
      <c r="F1180" t="s">
        <v>51</v>
      </c>
    </row>
    <row r="1181" spans="1:6" x14ac:dyDescent="0.25">
      <c r="A1181" t="str">
        <f>"04331"</f>
        <v>04331</v>
      </c>
      <c r="B1181" t="s">
        <v>96</v>
      </c>
      <c r="C1181">
        <v>127364</v>
      </c>
      <c r="D1181" s="2">
        <v>10760</v>
      </c>
      <c r="E1181" s="1">
        <v>45700</v>
      </c>
      <c r="F1181" t="s">
        <v>51</v>
      </c>
    </row>
    <row r="1182" spans="1:6" x14ac:dyDescent="0.25">
      <c r="A1182" t="str">
        <f>"04331"</f>
        <v>04331</v>
      </c>
      <c r="B1182" t="s">
        <v>96</v>
      </c>
      <c r="C1182">
        <v>127365</v>
      </c>
      <c r="D1182" s="2">
        <v>8865</v>
      </c>
      <c r="E1182" s="1">
        <v>45700</v>
      </c>
      <c r="F1182" t="s">
        <v>51</v>
      </c>
    </row>
    <row r="1183" spans="1:6" x14ac:dyDescent="0.25">
      <c r="A1183" t="str">
        <f>"03892"</f>
        <v>03892</v>
      </c>
      <c r="B1183" t="s">
        <v>438</v>
      </c>
      <c r="C1183">
        <v>127366</v>
      </c>
      <c r="D1183" s="2">
        <v>584</v>
      </c>
      <c r="E1183" s="1">
        <v>45700</v>
      </c>
      <c r="F1183" t="s">
        <v>51</v>
      </c>
    </row>
    <row r="1184" spans="1:6" x14ac:dyDescent="0.25">
      <c r="A1184" t="str">
        <f>"02331"</f>
        <v>02331</v>
      </c>
      <c r="B1184" t="s">
        <v>312</v>
      </c>
      <c r="C1184">
        <v>127367</v>
      </c>
      <c r="D1184" s="2">
        <v>21.7</v>
      </c>
      <c r="E1184" s="1">
        <v>45700</v>
      </c>
      <c r="F1184" t="s">
        <v>51</v>
      </c>
    </row>
    <row r="1185" spans="1:6" x14ac:dyDescent="0.25">
      <c r="A1185" t="str">
        <f>"02791"</f>
        <v>02791</v>
      </c>
      <c r="B1185" t="s">
        <v>273</v>
      </c>
      <c r="C1185">
        <v>127368</v>
      </c>
      <c r="D1185" s="2">
        <v>601.65</v>
      </c>
      <c r="E1185" s="1">
        <v>45700</v>
      </c>
      <c r="F1185" t="s">
        <v>51</v>
      </c>
    </row>
    <row r="1186" spans="1:6" x14ac:dyDescent="0.25">
      <c r="A1186" t="str">
        <f>"05172"</f>
        <v>05172</v>
      </c>
      <c r="B1186" t="s">
        <v>101</v>
      </c>
      <c r="C1186">
        <v>127369</v>
      </c>
      <c r="D1186" s="2">
        <v>908.07</v>
      </c>
      <c r="E1186" s="1">
        <v>45700</v>
      </c>
      <c r="F1186" t="s">
        <v>51</v>
      </c>
    </row>
    <row r="1187" spans="1:6" x14ac:dyDescent="0.25">
      <c r="A1187" t="str">
        <f>"01648"</f>
        <v>01648</v>
      </c>
      <c r="B1187" t="s">
        <v>103</v>
      </c>
      <c r="C1187">
        <v>127370</v>
      </c>
      <c r="D1187" s="2">
        <v>962.13</v>
      </c>
      <c r="E1187" s="1">
        <v>45700</v>
      </c>
      <c r="F1187" t="s">
        <v>51</v>
      </c>
    </row>
    <row r="1188" spans="1:6" x14ac:dyDescent="0.25">
      <c r="A1188" t="str">
        <f>"05142"</f>
        <v>05142</v>
      </c>
      <c r="B1188" t="s">
        <v>226</v>
      </c>
      <c r="C1188">
        <v>127371</v>
      </c>
      <c r="D1188" s="2">
        <v>605.02</v>
      </c>
      <c r="E1188" s="1">
        <v>45700</v>
      </c>
      <c r="F1188" t="s">
        <v>51</v>
      </c>
    </row>
    <row r="1189" spans="1:6" x14ac:dyDescent="0.25">
      <c r="A1189" t="str">
        <f>"05155"</f>
        <v>05155</v>
      </c>
      <c r="B1189" t="s">
        <v>439</v>
      </c>
      <c r="C1189">
        <v>127372</v>
      </c>
      <c r="D1189" s="2">
        <v>1649</v>
      </c>
      <c r="E1189" s="1">
        <v>45700</v>
      </c>
      <c r="F1189" t="s">
        <v>51</v>
      </c>
    </row>
    <row r="1190" spans="1:6" x14ac:dyDescent="0.25">
      <c r="A1190" t="str">
        <f>"02536"</f>
        <v>02536</v>
      </c>
      <c r="B1190" t="s">
        <v>108</v>
      </c>
      <c r="C1190">
        <v>127373</v>
      </c>
      <c r="D1190" s="2">
        <v>35.979999999999997</v>
      </c>
      <c r="E1190" s="1">
        <v>45700</v>
      </c>
      <c r="F1190" t="s">
        <v>51</v>
      </c>
    </row>
    <row r="1191" spans="1:6" x14ac:dyDescent="0.25">
      <c r="A1191" t="str">
        <f>"05373"</f>
        <v>05373</v>
      </c>
      <c r="B1191" t="s">
        <v>440</v>
      </c>
      <c r="C1191">
        <v>127374</v>
      </c>
      <c r="D1191" s="2">
        <v>917</v>
      </c>
      <c r="E1191" s="1">
        <v>45700</v>
      </c>
      <c r="F1191" t="s">
        <v>51</v>
      </c>
    </row>
    <row r="1192" spans="1:6" x14ac:dyDescent="0.25">
      <c r="A1192" t="str">
        <f>"02571"</f>
        <v>02571</v>
      </c>
      <c r="B1192" t="s">
        <v>362</v>
      </c>
      <c r="C1192">
        <v>127375</v>
      </c>
      <c r="D1192" s="2">
        <v>49</v>
      </c>
      <c r="E1192" s="1">
        <v>45700</v>
      </c>
      <c r="F1192" t="s">
        <v>51</v>
      </c>
    </row>
    <row r="1193" spans="1:6" x14ac:dyDescent="0.25">
      <c r="A1193" t="str">
        <f>"04805"</f>
        <v>04805</v>
      </c>
      <c r="B1193" t="s">
        <v>441</v>
      </c>
      <c r="C1193">
        <v>127376</v>
      </c>
      <c r="D1193" s="2">
        <v>500</v>
      </c>
      <c r="E1193" s="1">
        <v>45700</v>
      </c>
      <c r="F1193" t="s">
        <v>51</v>
      </c>
    </row>
    <row r="1194" spans="1:6" x14ac:dyDescent="0.25">
      <c r="A1194" t="str">
        <f>"1"</f>
        <v>1</v>
      </c>
      <c r="B1194" t="s">
        <v>442</v>
      </c>
      <c r="C1194">
        <v>127377</v>
      </c>
      <c r="D1194" s="2">
        <v>118</v>
      </c>
      <c r="E1194" s="1">
        <v>45700</v>
      </c>
      <c r="F1194" t="s">
        <v>51</v>
      </c>
    </row>
    <row r="1195" spans="1:6" x14ac:dyDescent="0.25">
      <c r="A1195" t="str">
        <f>"00437"</f>
        <v>00437</v>
      </c>
      <c r="B1195" t="s">
        <v>113</v>
      </c>
      <c r="C1195">
        <v>127378</v>
      </c>
      <c r="D1195" s="2">
        <v>127.73</v>
      </c>
      <c r="E1195" s="1">
        <v>45700</v>
      </c>
      <c r="F1195" t="s">
        <v>51</v>
      </c>
    </row>
    <row r="1196" spans="1:6" x14ac:dyDescent="0.25">
      <c r="A1196" t="str">
        <f>"03988"</f>
        <v>03988</v>
      </c>
      <c r="B1196" t="s">
        <v>159</v>
      </c>
      <c r="C1196">
        <v>127379</v>
      </c>
      <c r="D1196" s="2">
        <v>3983.89</v>
      </c>
      <c r="E1196" s="1">
        <v>45700</v>
      </c>
      <c r="F1196" t="s">
        <v>51</v>
      </c>
    </row>
    <row r="1197" spans="1:6" x14ac:dyDescent="0.25">
      <c r="A1197" t="str">
        <f>"05538"</f>
        <v>05538</v>
      </c>
      <c r="B1197" t="s">
        <v>115</v>
      </c>
      <c r="C1197">
        <v>127380</v>
      </c>
      <c r="D1197" s="2">
        <v>647.4</v>
      </c>
      <c r="E1197" s="1">
        <v>45700</v>
      </c>
      <c r="F1197" t="s">
        <v>51</v>
      </c>
    </row>
    <row r="1198" spans="1:6" x14ac:dyDescent="0.25">
      <c r="A1198" t="str">
        <f>"04896"</f>
        <v>04896</v>
      </c>
      <c r="B1198" t="s">
        <v>443</v>
      </c>
      <c r="C1198">
        <v>127381</v>
      </c>
      <c r="D1198" s="2">
        <v>230</v>
      </c>
      <c r="E1198" s="1">
        <v>45700</v>
      </c>
      <c r="F1198" t="s">
        <v>51</v>
      </c>
    </row>
    <row r="1199" spans="1:6" x14ac:dyDescent="0.25">
      <c r="A1199" t="str">
        <f>"05382"</f>
        <v>05382</v>
      </c>
      <c r="B1199" t="s">
        <v>119</v>
      </c>
      <c r="C1199">
        <v>127382</v>
      </c>
      <c r="D1199" s="2">
        <v>332.13</v>
      </c>
      <c r="E1199" s="1">
        <v>45700</v>
      </c>
      <c r="F1199" t="s">
        <v>51</v>
      </c>
    </row>
    <row r="1200" spans="1:6" x14ac:dyDescent="0.25">
      <c r="A1200" t="str">
        <f>"03483"</f>
        <v>03483</v>
      </c>
      <c r="B1200" t="s">
        <v>318</v>
      </c>
      <c r="C1200">
        <v>127383</v>
      </c>
      <c r="D1200" s="2">
        <v>464.9</v>
      </c>
      <c r="E1200" s="1">
        <v>45700</v>
      </c>
      <c r="F1200" t="s">
        <v>51</v>
      </c>
    </row>
    <row r="1201" spans="1:6" x14ac:dyDescent="0.25">
      <c r="A1201" t="str">
        <f>"05078"</f>
        <v>05078</v>
      </c>
      <c r="B1201" t="s">
        <v>255</v>
      </c>
      <c r="C1201">
        <v>127384</v>
      </c>
      <c r="D1201" s="2">
        <v>459.06</v>
      </c>
      <c r="E1201" s="1">
        <v>45700</v>
      </c>
      <c r="F1201" t="s">
        <v>51</v>
      </c>
    </row>
    <row r="1202" spans="1:6" x14ac:dyDescent="0.25">
      <c r="A1202" t="str">
        <f>"00936"</f>
        <v>00936</v>
      </c>
      <c r="B1202" t="s">
        <v>124</v>
      </c>
      <c r="C1202">
        <v>127385</v>
      </c>
      <c r="D1202" s="2">
        <v>153.22</v>
      </c>
      <c r="E1202" s="1">
        <v>45700</v>
      </c>
      <c r="F1202" t="s">
        <v>51</v>
      </c>
    </row>
    <row r="1203" spans="1:6" x14ac:dyDescent="0.25">
      <c r="A1203" t="str">
        <f>"04099"</f>
        <v>04099</v>
      </c>
      <c r="B1203" t="s">
        <v>444</v>
      </c>
      <c r="C1203">
        <v>127386</v>
      </c>
      <c r="D1203" s="2">
        <v>1362.6</v>
      </c>
      <c r="E1203" s="1">
        <v>45700</v>
      </c>
      <c r="F1203" t="s">
        <v>51</v>
      </c>
    </row>
    <row r="1204" spans="1:6" x14ac:dyDescent="0.25">
      <c r="A1204" t="str">
        <f>"05325"</f>
        <v>05325</v>
      </c>
      <c r="B1204" t="s">
        <v>129</v>
      </c>
      <c r="C1204">
        <v>127387</v>
      </c>
      <c r="D1204" s="2">
        <v>538.29999999999995</v>
      </c>
      <c r="E1204" s="1">
        <v>45700</v>
      </c>
      <c r="F1204" t="s">
        <v>51</v>
      </c>
    </row>
    <row r="1205" spans="1:6" x14ac:dyDescent="0.25">
      <c r="A1205" t="str">
        <f>"01629"</f>
        <v>01629</v>
      </c>
      <c r="B1205" t="s">
        <v>130</v>
      </c>
      <c r="C1205">
        <v>127388</v>
      </c>
      <c r="D1205" s="2">
        <v>60.48</v>
      </c>
      <c r="E1205" s="1">
        <v>45700</v>
      </c>
      <c r="F1205" t="s">
        <v>51</v>
      </c>
    </row>
    <row r="1206" spans="1:6" x14ac:dyDescent="0.25">
      <c r="A1206" t="str">
        <f>"03691"</f>
        <v>03691</v>
      </c>
      <c r="B1206" t="s">
        <v>445</v>
      </c>
      <c r="C1206">
        <v>127389</v>
      </c>
      <c r="D1206" s="2">
        <v>1516.2</v>
      </c>
      <c r="E1206" s="1">
        <v>45700</v>
      </c>
      <c r="F1206" t="s">
        <v>51</v>
      </c>
    </row>
    <row r="1207" spans="1:6" x14ac:dyDescent="0.25">
      <c r="A1207" t="str">
        <f>"01049"</f>
        <v>01049</v>
      </c>
      <c r="B1207" t="s">
        <v>261</v>
      </c>
      <c r="C1207">
        <v>127390</v>
      </c>
      <c r="D1207" s="2">
        <v>225</v>
      </c>
      <c r="E1207" s="1">
        <v>45700</v>
      </c>
      <c r="F1207" t="s">
        <v>51</v>
      </c>
    </row>
    <row r="1208" spans="1:6" x14ac:dyDescent="0.25">
      <c r="A1208" t="str">
        <f>"03883"</f>
        <v>03883</v>
      </c>
      <c r="B1208" t="s">
        <v>231</v>
      </c>
      <c r="C1208">
        <v>127391</v>
      </c>
      <c r="D1208" s="2">
        <v>138.84</v>
      </c>
      <c r="E1208" s="1">
        <v>45700</v>
      </c>
      <c r="F1208" t="s">
        <v>51</v>
      </c>
    </row>
    <row r="1209" spans="1:6" x14ac:dyDescent="0.25">
      <c r="A1209" t="str">
        <f>"00336"</f>
        <v>00336</v>
      </c>
      <c r="B1209" t="s">
        <v>232</v>
      </c>
      <c r="C1209">
        <v>127392</v>
      </c>
      <c r="D1209" s="2">
        <v>83</v>
      </c>
      <c r="E1209" s="1">
        <v>45700</v>
      </c>
      <c r="F1209" t="s">
        <v>51</v>
      </c>
    </row>
    <row r="1210" spans="1:6" x14ac:dyDescent="0.25">
      <c r="A1210" t="str">
        <f>"05330"</f>
        <v>05330</v>
      </c>
      <c r="B1210" t="s">
        <v>134</v>
      </c>
      <c r="C1210">
        <v>127393</v>
      </c>
      <c r="D1210" s="2">
        <v>183</v>
      </c>
      <c r="E1210" s="1">
        <v>45700</v>
      </c>
      <c r="F1210" t="s">
        <v>51</v>
      </c>
    </row>
    <row r="1211" spans="1:6" x14ac:dyDescent="0.25">
      <c r="A1211" t="str">
        <f>"04832"</f>
        <v>04832</v>
      </c>
      <c r="B1211" t="s">
        <v>417</v>
      </c>
      <c r="C1211">
        <v>127394</v>
      </c>
      <c r="D1211" s="2">
        <v>130.94999999999999</v>
      </c>
      <c r="E1211" s="1">
        <v>45700</v>
      </c>
      <c r="F1211" t="s">
        <v>51</v>
      </c>
    </row>
    <row r="1212" spans="1:6" x14ac:dyDescent="0.25">
      <c r="A1212" t="str">
        <f>"05171"</f>
        <v>05171</v>
      </c>
      <c r="B1212" t="s">
        <v>346</v>
      </c>
      <c r="C1212">
        <v>127395</v>
      </c>
      <c r="D1212" s="2">
        <v>83.97</v>
      </c>
      <c r="E1212" s="1">
        <v>45700</v>
      </c>
      <c r="F1212" t="s">
        <v>51</v>
      </c>
    </row>
    <row r="1213" spans="1:6" x14ac:dyDescent="0.25">
      <c r="A1213" t="str">
        <f>"05232"</f>
        <v>05232</v>
      </c>
      <c r="B1213" t="s">
        <v>333</v>
      </c>
      <c r="C1213">
        <v>127396</v>
      </c>
      <c r="D1213" s="2">
        <v>900.75</v>
      </c>
      <c r="E1213" s="1">
        <v>45700</v>
      </c>
      <c r="F1213" t="s">
        <v>51</v>
      </c>
    </row>
    <row r="1214" spans="1:6" x14ac:dyDescent="0.25">
      <c r="A1214" t="str">
        <f>"04644"</f>
        <v>04644</v>
      </c>
      <c r="B1214" t="s">
        <v>59</v>
      </c>
      <c r="C1214">
        <v>127397</v>
      </c>
      <c r="D1214" s="2">
        <v>155470.29999999999</v>
      </c>
      <c r="E1214" s="1">
        <v>45700</v>
      </c>
      <c r="F1214" t="s">
        <v>51</v>
      </c>
    </row>
    <row r="1215" spans="1:6" x14ac:dyDescent="0.25">
      <c r="A1215" t="str">
        <f>"05008"</f>
        <v>05008</v>
      </c>
      <c r="B1215" t="s">
        <v>446</v>
      </c>
      <c r="C1215">
        <v>127398</v>
      </c>
      <c r="D1215" s="2">
        <v>4500</v>
      </c>
      <c r="E1215" s="1">
        <v>45700</v>
      </c>
      <c r="F1215" t="s">
        <v>15</v>
      </c>
    </row>
    <row r="1216" spans="1:6" x14ac:dyDescent="0.25">
      <c r="A1216" t="str">
        <f>"04154"</f>
        <v>04154</v>
      </c>
      <c r="B1216" t="s">
        <v>266</v>
      </c>
      <c r="C1216">
        <v>127399</v>
      </c>
      <c r="D1216" s="2">
        <v>9468.35</v>
      </c>
      <c r="E1216" s="1">
        <v>45700</v>
      </c>
      <c r="F1216" t="s">
        <v>51</v>
      </c>
    </row>
    <row r="1217" spans="1:6" x14ac:dyDescent="0.25">
      <c r="A1217" t="str">
        <f>"02030"</f>
        <v>02030</v>
      </c>
      <c r="B1217" t="s">
        <v>267</v>
      </c>
      <c r="C1217">
        <v>127400</v>
      </c>
      <c r="D1217" s="2">
        <v>74653.81</v>
      </c>
      <c r="E1217" s="1">
        <v>45700</v>
      </c>
      <c r="F1217" t="s">
        <v>51</v>
      </c>
    </row>
    <row r="1218" spans="1:6" x14ac:dyDescent="0.25">
      <c r="A1218" t="str">
        <f>"01241"</f>
        <v>01241</v>
      </c>
      <c r="B1218" t="s">
        <v>149</v>
      </c>
      <c r="C1218">
        <v>127401</v>
      </c>
      <c r="D1218" s="2">
        <v>5809.74</v>
      </c>
      <c r="E1218" s="1">
        <v>45700</v>
      </c>
      <c r="F1218" t="s">
        <v>51</v>
      </c>
    </row>
    <row r="1219" spans="1:6" x14ac:dyDescent="0.25">
      <c r="A1219" t="str">
        <f>"02720"</f>
        <v>02720</v>
      </c>
      <c r="B1219" t="s">
        <v>153</v>
      </c>
      <c r="C1219">
        <v>127402</v>
      </c>
      <c r="D1219" s="2">
        <v>3800</v>
      </c>
      <c r="E1219" s="1">
        <v>45700</v>
      </c>
      <c r="F1219" t="s">
        <v>51</v>
      </c>
    </row>
    <row r="1220" spans="1:6" x14ac:dyDescent="0.25">
      <c r="A1220" t="str">
        <f>"04331"</f>
        <v>04331</v>
      </c>
      <c r="B1220" t="s">
        <v>96</v>
      </c>
      <c r="C1220">
        <v>127403</v>
      </c>
      <c r="D1220" s="2">
        <v>12084.75</v>
      </c>
      <c r="E1220" s="1">
        <v>45700</v>
      </c>
      <c r="F1220" t="s">
        <v>51</v>
      </c>
    </row>
    <row r="1221" spans="1:6" x14ac:dyDescent="0.25">
      <c r="A1221" t="str">
        <f>"04331"</f>
        <v>04331</v>
      </c>
      <c r="B1221" t="s">
        <v>96</v>
      </c>
      <c r="C1221">
        <v>127404</v>
      </c>
      <c r="D1221" s="2">
        <v>5535.75</v>
      </c>
      <c r="E1221" s="1">
        <v>45700</v>
      </c>
      <c r="F1221" t="s">
        <v>51</v>
      </c>
    </row>
    <row r="1222" spans="1:6" x14ac:dyDescent="0.25">
      <c r="A1222" t="str">
        <f>"03734"</f>
        <v>03734</v>
      </c>
      <c r="B1222" t="s">
        <v>104</v>
      </c>
      <c r="C1222">
        <v>127405</v>
      </c>
      <c r="D1222" s="2">
        <v>8255.64</v>
      </c>
      <c r="E1222" s="1">
        <v>45700</v>
      </c>
      <c r="F1222" t="s">
        <v>51</v>
      </c>
    </row>
    <row r="1223" spans="1:6" x14ac:dyDescent="0.25">
      <c r="A1223" t="str">
        <f>"05541"</f>
        <v>05541</v>
      </c>
      <c r="B1223" t="s">
        <v>192</v>
      </c>
      <c r="C1223">
        <v>127406</v>
      </c>
      <c r="D1223" s="2">
        <v>14664.64</v>
      </c>
      <c r="E1223" s="1">
        <v>45700</v>
      </c>
      <c r="F1223" t="s">
        <v>51</v>
      </c>
    </row>
    <row r="1224" spans="1:6" x14ac:dyDescent="0.25">
      <c r="A1224" t="str">
        <f>"04123"</f>
        <v>04123</v>
      </c>
      <c r="B1224" t="s">
        <v>155</v>
      </c>
      <c r="C1224">
        <v>127407</v>
      </c>
      <c r="D1224" s="2">
        <v>3500</v>
      </c>
      <c r="E1224" s="1">
        <v>45700</v>
      </c>
      <c r="F1224" t="s">
        <v>51</v>
      </c>
    </row>
    <row r="1225" spans="1:6" x14ac:dyDescent="0.25">
      <c r="A1225" t="str">
        <f>"05586"</f>
        <v>05586</v>
      </c>
      <c r="B1225" t="s">
        <v>447</v>
      </c>
      <c r="C1225">
        <v>127408</v>
      </c>
      <c r="D1225" s="2">
        <v>13853.14</v>
      </c>
      <c r="E1225" s="1">
        <v>45700</v>
      </c>
      <c r="F1225" t="s">
        <v>51</v>
      </c>
    </row>
    <row r="1226" spans="1:6" x14ac:dyDescent="0.25">
      <c r="A1226" t="str">
        <f>"04920"</f>
        <v>04920</v>
      </c>
      <c r="B1226" t="s">
        <v>194</v>
      </c>
      <c r="C1226">
        <v>127409</v>
      </c>
      <c r="D1226" s="2">
        <v>3321.81</v>
      </c>
      <c r="E1226" s="1">
        <v>45700</v>
      </c>
      <c r="F1226" t="s">
        <v>51</v>
      </c>
    </row>
    <row r="1227" spans="1:6" x14ac:dyDescent="0.25">
      <c r="A1227" t="str">
        <f>"05276"</f>
        <v>05276</v>
      </c>
      <c r="B1227" t="s">
        <v>197</v>
      </c>
      <c r="C1227">
        <v>127410</v>
      </c>
      <c r="D1227" s="2">
        <v>6666</v>
      </c>
      <c r="E1227" s="1">
        <v>45700</v>
      </c>
      <c r="F1227" t="s">
        <v>51</v>
      </c>
    </row>
    <row r="1228" spans="1:6" x14ac:dyDescent="0.25">
      <c r="A1228" t="str">
        <f>"05576"</f>
        <v>05576</v>
      </c>
      <c r="B1228" t="s">
        <v>341</v>
      </c>
      <c r="C1228">
        <v>127411</v>
      </c>
      <c r="D1228" s="2">
        <v>3125</v>
      </c>
      <c r="E1228" s="1">
        <v>45700</v>
      </c>
      <c r="F1228" t="s">
        <v>51</v>
      </c>
    </row>
    <row r="1229" spans="1:6" x14ac:dyDescent="0.25">
      <c r="A1229" t="str">
        <f>"01244"</f>
        <v>01244</v>
      </c>
      <c r="B1229" t="s">
        <v>347</v>
      </c>
      <c r="C1229">
        <v>127412</v>
      </c>
      <c r="D1229" s="2">
        <v>11700</v>
      </c>
      <c r="E1229" s="1">
        <v>45700</v>
      </c>
      <c r="F1229" t="s">
        <v>51</v>
      </c>
    </row>
    <row r="1230" spans="1:6" x14ac:dyDescent="0.25">
      <c r="A1230" t="str">
        <f>"05226"</f>
        <v>05226</v>
      </c>
      <c r="B1230" t="s">
        <v>13</v>
      </c>
      <c r="C1230">
        <v>2016</v>
      </c>
      <c r="D1230" s="2">
        <v>10581.05</v>
      </c>
      <c r="E1230" s="1">
        <v>45701</v>
      </c>
      <c r="F1230" t="s">
        <v>15</v>
      </c>
    </row>
    <row r="1231" spans="1:6" x14ac:dyDescent="0.25">
      <c r="A1231" t="str">
        <f>"00328"</f>
        <v>00328</v>
      </c>
      <c r="B1231" t="s">
        <v>26</v>
      </c>
      <c r="C1231">
        <v>2017</v>
      </c>
      <c r="D1231" s="2">
        <v>194063.39</v>
      </c>
      <c r="E1231" s="1">
        <v>45701</v>
      </c>
      <c r="F1231" t="s">
        <v>15</v>
      </c>
    </row>
    <row r="1232" spans="1:6" x14ac:dyDescent="0.25">
      <c r="A1232" t="str">
        <f>"01234"</f>
        <v>01234</v>
      </c>
      <c r="B1232" t="s">
        <v>34</v>
      </c>
      <c r="C1232">
        <v>2018</v>
      </c>
      <c r="D1232" s="2">
        <v>45334.33</v>
      </c>
      <c r="E1232" s="1">
        <v>45701</v>
      </c>
      <c r="F1232" t="s">
        <v>15</v>
      </c>
    </row>
    <row r="1233" spans="1:6" x14ac:dyDescent="0.25">
      <c r="A1233" t="str">
        <f>"01088"</f>
        <v>01088</v>
      </c>
      <c r="B1233" t="s">
        <v>14</v>
      </c>
      <c r="C1233">
        <v>2023</v>
      </c>
      <c r="D1233" s="2">
        <v>287059.27</v>
      </c>
      <c r="E1233" s="1">
        <v>45702</v>
      </c>
      <c r="F1233" t="s">
        <v>10</v>
      </c>
    </row>
    <row r="1234" spans="1:6" x14ac:dyDescent="0.25">
      <c r="A1234" t="str">
        <f>"05604"</f>
        <v>05604</v>
      </c>
      <c r="B1234" t="s">
        <v>448</v>
      </c>
      <c r="C1234">
        <v>127413</v>
      </c>
      <c r="D1234" s="2">
        <v>12000</v>
      </c>
      <c r="E1234" s="1">
        <v>45702</v>
      </c>
      <c r="F1234" t="s">
        <v>51</v>
      </c>
    </row>
    <row r="1235" spans="1:6" x14ac:dyDescent="0.25">
      <c r="A1235" t="str">
        <f>"01012"</f>
        <v>01012</v>
      </c>
      <c r="B1235" t="s">
        <v>33</v>
      </c>
      <c r="C1235">
        <v>2037</v>
      </c>
      <c r="D1235" s="2">
        <v>10960.79</v>
      </c>
      <c r="E1235" s="1">
        <v>45706</v>
      </c>
      <c r="F1235" t="s">
        <v>10</v>
      </c>
    </row>
    <row r="1236" spans="1:6" x14ac:dyDescent="0.25">
      <c r="A1236" t="str">
        <f>"03818"</f>
        <v>03818</v>
      </c>
      <c r="B1236" t="s">
        <v>19</v>
      </c>
      <c r="C1236">
        <v>2024</v>
      </c>
      <c r="D1236" s="2">
        <v>739.56</v>
      </c>
      <c r="E1236" s="1">
        <v>45709</v>
      </c>
      <c r="F1236" t="s">
        <v>10</v>
      </c>
    </row>
    <row r="1237" spans="1:6" x14ac:dyDescent="0.25">
      <c r="A1237" t="str">
        <f>"05331"</f>
        <v>05331</v>
      </c>
      <c r="B1237" t="s">
        <v>23</v>
      </c>
      <c r="C1237">
        <v>2025</v>
      </c>
      <c r="D1237" s="2">
        <v>553.85</v>
      </c>
      <c r="E1237" s="1">
        <v>45709</v>
      </c>
      <c r="F1237" t="s">
        <v>10</v>
      </c>
    </row>
    <row r="1238" spans="1:6" x14ac:dyDescent="0.25">
      <c r="A1238" t="str">
        <f>"04777"</f>
        <v>04777</v>
      </c>
      <c r="B1238" t="s">
        <v>22</v>
      </c>
      <c r="C1238">
        <v>2026</v>
      </c>
      <c r="D1238" s="2">
        <v>674.72</v>
      </c>
      <c r="E1238" s="1">
        <v>45709</v>
      </c>
      <c r="F1238" t="s">
        <v>10</v>
      </c>
    </row>
    <row r="1239" spans="1:6" x14ac:dyDescent="0.25">
      <c r="A1239" t="str">
        <f>"00555"</f>
        <v>00555</v>
      </c>
      <c r="B1239" t="s">
        <v>16</v>
      </c>
      <c r="C1239">
        <v>2027</v>
      </c>
      <c r="D1239" s="2">
        <v>21421.34</v>
      </c>
      <c r="E1239" s="1">
        <v>45709</v>
      </c>
      <c r="F1239" t="s">
        <v>10</v>
      </c>
    </row>
    <row r="1240" spans="1:6" x14ac:dyDescent="0.25">
      <c r="A1240" t="str">
        <f>"04267"</f>
        <v>04267</v>
      </c>
      <c r="B1240" t="s">
        <v>20</v>
      </c>
      <c r="C1240">
        <v>2029</v>
      </c>
      <c r="D1240" s="2">
        <v>335.8</v>
      </c>
      <c r="E1240" s="1">
        <v>45709</v>
      </c>
      <c r="F1240" t="s">
        <v>10</v>
      </c>
    </row>
    <row r="1241" spans="1:6" x14ac:dyDescent="0.25">
      <c r="A1241" t="str">
        <f>"04330"</f>
        <v>04330</v>
      </c>
      <c r="B1241" t="s">
        <v>21</v>
      </c>
      <c r="C1241">
        <v>2030</v>
      </c>
      <c r="D1241" s="2">
        <v>138.46</v>
      </c>
      <c r="E1241" s="1">
        <v>45709</v>
      </c>
      <c r="F1241" t="s">
        <v>10</v>
      </c>
    </row>
    <row r="1242" spans="1:6" x14ac:dyDescent="0.25">
      <c r="A1242" t="str">
        <f>"04987"</f>
        <v>04987</v>
      </c>
      <c r="B1242" t="s">
        <v>21</v>
      </c>
      <c r="C1242">
        <v>2031</v>
      </c>
      <c r="D1242" s="2">
        <v>670.66</v>
      </c>
      <c r="E1242" s="1">
        <v>45709</v>
      </c>
      <c r="F1242" t="s">
        <v>10</v>
      </c>
    </row>
    <row r="1243" spans="1:6" x14ac:dyDescent="0.25">
      <c r="A1243" t="str">
        <f>"01532"</f>
        <v>01532</v>
      </c>
      <c r="B1243" t="s">
        <v>17</v>
      </c>
      <c r="C1243">
        <v>2032</v>
      </c>
      <c r="D1243" s="2">
        <v>155630.9</v>
      </c>
      <c r="E1243" s="1">
        <v>45709</v>
      </c>
      <c r="F1243" t="s">
        <v>10</v>
      </c>
    </row>
    <row r="1244" spans="1:6" x14ac:dyDescent="0.25">
      <c r="A1244" t="str">
        <f>"03706"</f>
        <v>03706</v>
      </c>
      <c r="B1244" t="s">
        <v>11</v>
      </c>
      <c r="C1244">
        <v>127341</v>
      </c>
      <c r="D1244" s="2">
        <v>3489.75</v>
      </c>
      <c r="E1244" s="1">
        <v>45709</v>
      </c>
      <c r="F1244" t="s">
        <v>15</v>
      </c>
    </row>
    <row r="1245" spans="1:6" x14ac:dyDescent="0.25">
      <c r="A1245" t="str">
        <f>"03788"</f>
        <v>03788</v>
      </c>
      <c r="B1245" t="s">
        <v>18</v>
      </c>
      <c r="C1245">
        <v>2028</v>
      </c>
      <c r="D1245" s="2">
        <v>23699.46</v>
      </c>
      <c r="E1245" s="1">
        <v>45712</v>
      </c>
      <c r="F1245" t="s">
        <v>10</v>
      </c>
    </row>
    <row r="1246" spans="1:6" x14ac:dyDescent="0.25">
      <c r="A1246" t="str">
        <f>"04557"</f>
        <v>04557</v>
      </c>
      <c r="B1246" t="s">
        <v>32</v>
      </c>
      <c r="C1246">
        <v>2036</v>
      </c>
      <c r="D1246" s="2">
        <v>125608.68</v>
      </c>
      <c r="E1246" s="1">
        <v>45713</v>
      </c>
      <c r="F1246" t="s">
        <v>10</v>
      </c>
    </row>
    <row r="1247" spans="1:6" x14ac:dyDescent="0.25">
      <c r="A1247" t="str">
        <f>"04314"</f>
        <v>04314</v>
      </c>
      <c r="B1247" t="s">
        <v>140</v>
      </c>
      <c r="C1247">
        <v>127414</v>
      </c>
      <c r="D1247" s="2">
        <v>2821.17</v>
      </c>
      <c r="E1247" s="1">
        <v>45714</v>
      </c>
      <c r="F1247" t="s">
        <v>51</v>
      </c>
    </row>
    <row r="1248" spans="1:6" x14ac:dyDescent="0.25">
      <c r="A1248" t="str">
        <f>"04921"</f>
        <v>04921</v>
      </c>
      <c r="B1248" t="s">
        <v>172</v>
      </c>
      <c r="C1248">
        <v>127415</v>
      </c>
      <c r="D1248" s="2">
        <v>3766.76</v>
      </c>
      <c r="E1248" s="1">
        <v>45714</v>
      </c>
      <c r="F1248" t="s">
        <v>51</v>
      </c>
    </row>
    <row r="1249" spans="1:6" x14ac:dyDescent="0.25">
      <c r="A1249" t="str">
        <f>"04325"</f>
        <v>04325</v>
      </c>
      <c r="B1249" t="s">
        <v>449</v>
      </c>
      <c r="C1249">
        <v>127416</v>
      </c>
      <c r="D1249" s="2">
        <v>9645</v>
      </c>
      <c r="E1249" s="1">
        <v>45714</v>
      </c>
      <c r="F1249" t="s">
        <v>51</v>
      </c>
    </row>
    <row r="1250" spans="1:6" x14ac:dyDescent="0.25">
      <c r="A1250" t="str">
        <f>"05610"</f>
        <v>05610</v>
      </c>
      <c r="B1250" t="s">
        <v>450</v>
      </c>
      <c r="C1250">
        <v>127417</v>
      </c>
      <c r="D1250" s="2">
        <v>8280</v>
      </c>
      <c r="E1250" s="1">
        <v>45714</v>
      </c>
      <c r="F1250" t="s">
        <v>51</v>
      </c>
    </row>
    <row r="1251" spans="1:6" x14ac:dyDescent="0.25">
      <c r="A1251" t="str">
        <f>"04089"</f>
        <v>04089</v>
      </c>
      <c r="B1251" t="s">
        <v>144</v>
      </c>
      <c r="C1251">
        <v>127418</v>
      </c>
      <c r="D1251" s="2">
        <v>3440</v>
      </c>
      <c r="E1251" s="1">
        <v>45714</v>
      </c>
      <c r="F1251" t="s">
        <v>51</v>
      </c>
    </row>
    <row r="1252" spans="1:6" x14ac:dyDescent="0.25">
      <c r="A1252" t="str">
        <f>"04206"</f>
        <v>04206</v>
      </c>
      <c r="B1252" t="s">
        <v>75</v>
      </c>
      <c r="C1252">
        <v>127419</v>
      </c>
      <c r="D1252" s="2">
        <v>3281.79</v>
      </c>
      <c r="E1252" s="1">
        <v>45714</v>
      </c>
      <c r="F1252" t="s">
        <v>51</v>
      </c>
    </row>
    <row r="1253" spans="1:6" x14ac:dyDescent="0.25">
      <c r="A1253" t="str">
        <f>"05604"</f>
        <v>05604</v>
      </c>
      <c r="B1253" t="s">
        <v>448</v>
      </c>
      <c r="C1253">
        <v>127420</v>
      </c>
      <c r="D1253" s="2">
        <v>12000</v>
      </c>
      <c r="E1253" s="1">
        <v>45714</v>
      </c>
      <c r="F1253" t="s">
        <v>51</v>
      </c>
    </row>
    <row r="1254" spans="1:6" x14ac:dyDescent="0.25">
      <c r="A1254" t="str">
        <f>"01491"</f>
        <v>01491</v>
      </c>
      <c r="B1254" t="s">
        <v>185</v>
      </c>
      <c r="C1254">
        <v>127421</v>
      </c>
      <c r="D1254" s="2">
        <v>7295.25</v>
      </c>
      <c r="E1254" s="1">
        <v>45714</v>
      </c>
      <c r="F1254" t="s">
        <v>51</v>
      </c>
    </row>
    <row r="1255" spans="1:6" x14ac:dyDescent="0.25">
      <c r="A1255" t="str">
        <f>"05598"</f>
        <v>05598</v>
      </c>
      <c r="B1255" t="s">
        <v>451</v>
      </c>
      <c r="C1255">
        <v>127422</v>
      </c>
      <c r="D1255" s="2">
        <v>3415</v>
      </c>
      <c r="E1255" s="1">
        <v>45714</v>
      </c>
      <c r="F1255" t="s">
        <v>51</v>
      </c>
    </row>
    <row r="1256" spans="1:6" x14ac:dyDescent="0.25">
      <c r="A1256" t="str">
        <f>"04440"</f>
        <v>04440</v>
      </c>
      <c r="B1256" t="s">
        <v>452</v>
      </c>
      <c r="C1256">
        <v>127423</v>
      </c>
      <c r="D1256" s="2">
        <v>3000</v>
      </c>
      <c r="E1256" s="1">
        <v>45714</v>
      </c>
      <c r="F1256" t="s">
        <v>51</v>
      </c>
    </row>
    <row r="1257" spans="1:6" x14ac:dyDescent="0.25">
      <c r="A1257" t="str">
        <f>"04331"</f>
        <v>04331</v>
      </c>
      <c r="B1257" t="s">
        <v>96</v>
      </c>
      <c r="C1257">
        <v>127424</v>
      </c>
      <c r="D1257" s="2">
        <v>9315</v>
      </c>
      <c r="E1257" s="1">
        <v>45714</v>
      </c>
      <c r="F1257" t="s">
        <v>51</v>
      </c>
    </row>
    <row r="1258" spans="1:6" x14ac:dyDescent="0.25">
      <c r="A1258" t="str">
        <f>"04331"</f>
        <v>04331</v>
      </c>
      <c r="B1258" t="s">
        <v>96</v>
      </c>
      <c r="C1258">
        <v>127425</v>
      </c>
      <c r="D1258" s="2">
        <v>18525</v>
      </c>
      <c r="E1258" s="1">
        <v>45714</v>
      </c>
      <c r="F1258" t="s">
        <v>51</v>
      </c>
    </row>
    <row r="1259" spans="1:6" x14ac:dyDescent="0.25">
      <c r="A1259" t="str">
        <f>"04331"</f>
        <v>04331</v>
      </c>
      <c r="B1259" t="s">
        <v>96</v>
      </c>
      <c r="C1259">
        <v>127426</v>
      </c>
      <c r="D1259" s="2">
        <v>15750</v>
      </c>
      <c r="E1259" s="1">
        <v>45714</v>
      </c>
      <c r="F1259" t="s">
        <v>51</v>
      </c>
    </row>
    <row r="1260" spans="1:6" x14ac:dyDescent="0.25">
      <c r="A1260" t="str">
        <f>"04123"</f>
        <v>04123</v>
      </c>
      <c r="B1260" t="s">
        <v>155</v>
      </c>
      <c r="C1260">
        <v>127427</v>
      </c>
      <c r="D1260" s="2">
        <v>3500</v>
      </c>
      <c r="E1260" s="1">
        <v>45714</v>
      </c>
      <c r="F1260" t="s">
        <v>51</v>
      </c>
    </row>
    <row r="1261" spans="1:6" x14ac:dyDescent="0.25">
      <c r="A1261" t="str">
        <f>"03534"</f>
        <v>03534</v>
      </c>
      <c r="B1261" t="s">
        <v>453</v>
      </c>
      <c r="C1261">
        <v>127428</v>
      </c>
      <c r="D1261" s="2">
        <v>24999.52</v>
      </c>
      <c r="E1261" s="1">
        <v>45714</v>
      </c>
      <c r="F1261" t="s">
        <v>51</v>
      </c>
    </row>
    <row r="1262" spans="1:6" x14ac:dyDescent="0.25">
      <c r="A1262" t="str">
        <f>"04772"</f>
        <v>04772</v>
      </c>
      <c r="B1262" t="s">
        <v>296</v>
      </c>
      <c r="C1262">
        <v>127429</v>
      </c>
      <c r="D1262" s="2">
        <v>12928.6</v>
      </c>
      <c r="E1262" s="1">
        <v>45714</v>
      </c>
      <c r="F1262" t="s">
        <v>51</v>
      </c>
    </row>
    <row r="1263" spans="1:6" x14ac:dyDescent="0.25">
      <c r="A1263" t="str">
        <f>"00381"</f>
        <v>00381</v>
      </c>
      <c r="B1263" t="s">
        <v>278</v>
      </c>
      <c r="C1263">
        <v>127430</v>
      </c>
      <c r="D1263" s="2">
        <v>5052.71</v>
      </c>
      <c r="E1263" s="1">
        <v>45714</v>
      </c>
      <c r="F1263" t="s">
        <v>51</v>
      </c>
    </row>
    <row r="1264" spans="1:6" x14ac:dyDescent="0.25">
      <c r="A1264" t="str">
        <f>"04314"</f>
        <v>04314</v>
      </c>
      <c r="B1264" t="s">
        <v>140</v>
      </c>
      <c r="C1264">
        <v>127431</v>
      </c>
      <c r="D1264" s="2">
        <v>815.76</v>
      </c>
      <c r="E1264" s="1">
        <v>45714</v>
      </c>
      <c r="F1264" t="s">
        <v>51</v>
      </c>
    </row>
    <row r="1265" spans="1:6" x14ac:dyDescent="0.25">
      <c r="A1265" t="str">
        <f>"04755"</f>
        <v>04755</v>
      </c>
      <c r="B1265" t="s">
        <v>208</v>
      </c>
      <c r="C1265">
        <v>127432</v>
      </c>
      <c r="D1265" s="2">
        <v>51</v>
      </c>
      <c r="E1265" s="1">
        <v>45714</v>
      </c>
      <c r="F1265" t="s">
        <v>51</v>
      </c>
    </row>
    <row r="1266" spans="1:6" x14ac:dyDescent="0.25">
      <c r="A1266" t="str">
        <f>"04037"</f>
        <v>04037</v>
      </c>
      <c r="B1266" t="s">
        <v>209</v>
      </c>
      <c r="C1266">
        <v>127433</v>
      </c>
      <c r="D1266" s="2">
        <v>541.98</v>
      </c>
      <c r="E1266" s="1">
        <v>45714</v>
      </c>
      <c r="F1266" t="s">
        <v>51</v>
      </c>
    </row>
    <row r="1267" spans="1:6" x14ac:dyDescent="0.25">
      <c r="A1267" t="str">
        <f>"03730"</f>
        <v>03730</v>
      </c>
      <c r="B1267" t="s">
        <v>210</v>
      </c>
      <c r="C1267">
        <v>127434</v>
      </c>
      <c r="D1267" s="2">
        <v>317.5</v>
      </c>
      <c r="E1267" s="1">
        <v>45714</v>
      </c>
      <c r="F1267" t="s">
        <v>51</v>
      </c>
    </row>
    <row r="1268" spans="1:6" x14ac:dyDescent="0.25">
      <c r="A1268" t="str">
        <f>"05398"</f>
        <v>05398</v>
      </c>
      <c r="B1268" t="s">
        <v>142</v>
      </c>
      <c r="C1268">
        <v>127435</v>
      </c>
      <c r="D1268" s="2">
        <v>3116.4</v>
      </c>
      <c r="E1268" s="1">
        <v>45714</v>
      </c>
      <c r="F1268" t="s">
        <v>51</v>
      </c>
    </row>
    <row r="1269" spans="1:6" x14ac:dyDescent="0.25">
      <c r="A1269" t="str">
        <f>"04096"</f>
        <v>04096</v>
      </c>
      <c r="B1269" t="s">
        <v>45</v>
      </c>
      <c r="C1269">
        <v>127438</v>
      </c>
      <c r="D1269" s="2">
        <v>111.6</v>
      </c>
      <c r="E1269" s="1">
        <v>45714</v>
      </c>
      <c r="F1269" t="s">
        <v>51</v>
      </c>
    </row>
    <row r="1270" spans="1:6" x14ac:dyDescent="0.25">
      <c r="A1270" t="str">
        <f>"05071"</f>
        <v>05071</v>
      </c>
      <c r="B1270" t="s">
        <v>45</v>
      </c>
      <c r="C1270">
        <v>127439</v>
      </c>
      <c r="D1270" s="2">
        <v>1907.49</v>
      </c>
      <c r="E1270" s="1">
        <v>45714</v>
      </c>
      <c r="F1270" t="s">
        <v>51</v>
      </c>
    </row>
    <row r="1271" spans="1:6" x14ac:dyDescent="0.25">
      <c r="A1271" t="str">
        <f>"24636"</f>
        <v>24636</v>
      </c>
      <c r="B1271" t="s">
        <v>45</v>
      </c>
      <c r="C1271">
        <v>127440</v>
      </c>
      <c r="D1271" s="2">
        <v>111.6</v>
      </c>
      <c r="E1271" s="1">
        <v>45714</v>
      </c>
      <c r="F1271" t="s">
        <v>51</v>
      </c>
    </row>
    <row r="1272" spans="1:6" x14ac:dyDescent="0.25">
      <c r="A1272" t="str">
        <f>"03420"</f>
        <v>03420</v>
      </c>
      <c r="B1272" t="s">
        <v>454</v>
      </c>
      <c r="C1272">
        <v>127441</v>
      </c>
      <c r="D1272" s="2">
        <v>460.4</v>
      </c>
      <c r="E1272" s="1">
        <v>45714</v>
      </c>
      <c r="F1272" t="s">
        <v>51</v>
      </c>
    </row>
    <row r="1273" spans="1:6" x14ac:dyDescent="0.25">
      <c r="A1273" t="str">
        <f>"05060"</f>
        <v>05060</v>
      </c>
      <c r="B1273" t="s">
        <v>143</v>
      </c>
      <c r="C1273">
        <v>127442</v>
      </c>
      <c r="D1273" s="2">
        <v>2583.63</v>
      </c>
      <c r="E1273" s="1">
        <v>45714</v>
      </c>
      <c r="F1273" t="s">
        <v>51</v>
      </c>
    </row>
    <row r="1274" spans="1:6" x14ac:dyDescent="0.25">
      <c r="A1274" t="str">
        <f>"04089"</f>
        <v>04089</v>
      </c>
      <c r="B1274" t="s">
        <v>144</v>
      </c>
      <c r="C1274">
        <v>127443</v>
      </c>
      <c r="D1274" s="2">
        <v>22413</v>
      </c>
      <c r="E1274" s="1">
        <v>45714</v>
      </c>
      <c r="F1274" t="s">
        <v>51</v>
      </c>
    </row>
    <row r="1275" spans="1:6" x14ac:dyDescent="0.25">
      <c r="A1275" t="str">
        <f>"04114"</f>
        <v>04114</v>
      </c>
      <c r="B1275" t="s">
        <v>455</v>
      </c>
      <c r="C1275">
        <v>127444</v>
      </c>
      <c r="D1275" s="2">
        <v>399</v>
      </c>
      <c r="E1275" s="1">
        <v>45714</v>
      </c>
      <c r="F1275" t="s">
        <v>51</v>
      </c>
    </row>
    <row r="1276" spans="1:6" x14ac:dyDescent="0.25">
      <c r="A1276" t="str">
        <f>"04321"</f>
        <v>04321</v>
      </c>
      <c r="B1276" t="s">
        <v>456</v>
      </c>
      <c r="C1276">
        <v>127445</v>
      </c>
      <c r="D1276" s="2">
        <v>19.95</v>
      </c>
      <c r="E1276" s="1">
        <v>45714</v>
      </c>
      <c r="F1276" t="s">
        <v>51</v>
      </c>
    </row>
    <row r="1277" spans="1:6" x14ac:dyDescent="0.25">
      <c r="A1277" t="str">
        <f>"02299"</f>
        <v>02299</v>
      </c>
      <c r="B1277" t="s">
        <v>145</v>
      </c>
      <c r="C1277">
        <v>127446</v>
      </c>
      <c r="D1277" s="2">
        <v>840</v>
      </c>
      <c r="E1277" s="1">
        <v>45714</v>
      </c>
      <c r="F1277" t="s">
        <v>51</v>
      </c>
    </row>
    <row r="1278" spans="1:6" x14ac:dyDescent="0.25">
      <c r="A1278" t="str">
        <f>"05393"</f>
        <v>05393</v>
      </c>
      <c r="B1278" t="s">
        <v>457</v>
      </c>
      <c r="C1278">
        <v>127447</v>
      </c>
      <c r="D1278" s="2">
        <v>308</v>
      </c>
      <c r="E1278" s="1">
        <v>45714</v>
      </c>
      <c r="F1278" t="s">
        <v>51</v>
      </c>
    </row>
    <row r="1279" spans="1:6" x14ac:dyDescent="0.25">
      <c r="A1279" t="str">
        <f>"00115"</f>
        <v>00115</v>
      </c>
      <c r="B1279" t="s">
        <v>213</v>
      </c>
      <c r="C1279">
        <v>127448</v>
      </c>
      <c r="D1279" s="2">
        <v>267.60000000000002</v>
      </c>
      <c r="E1279" s="1">
        <v>45714</v>
      </c>
      <c r="F1279" t="s">
        <v>51</v>
      </c>
    </row>
    <row r="1280" spans="1:6" x14ac:dyDescent="0.25">
      <c r="A1280" t="str">
        <f>"04621"</f>
        <v>04621</v>
      </c>
      <c r="B1280" t="s">
        <v>359</v>
      </c>
      <c r="C1280">
        <v>127449</v>
      </c>
      <c r="D1280" s="2">
        <v>115</v>
      </c>
      <c r="E1280" s="1">
        <v>45714</v>
      </c>
      <c r="F1280" t="s">
        <v>51</v>
      </c>
    </row>
    <row r="1281" spans="1:6" x14ac:dyDescent="0.25">
      <c r="A1281" t="str">
        <f>"01525"</f>
        <v>01525</v>
      </c>
      <c r="B1281" t="s">
        <v>60</v>
      </c>
      <c r="C1281">
        <v>127450</v>
      </c>
      <c r="D1281" s="2">
        <v>606.9</v>
      </c>
      <c r="E1281" s="1">
        <v>45714</v>
      </c>
      <c r="F1281" t="s">
        <v>51</v>
      </c>
    </row>
    <row r="1282" spans="1:6" x14ac:dyDescent="0.25">
      <c r="A1282" t="str">
        <f>"04658"</f>
        <v>04658</v>
      </c>
      <c r="B1282" t="s">
        <v>176</v>
      </c>
      <c r="C1282">
        <v>127451</v>
      </c>
      <c r="D1282" s="2">
        <v>1438.5</v>
      </c>
      <c r="E1282" s="1">
        <v>45714</v>
      </c>
      <c r="F1282" t="s">
        <v>51</v>
      </c>
    </row>
    <row r="1283" spans="1:6" x14ac:dyDescent="0.25">
      <c r="A1283" t="str">
        <f>"03541"</f>
        <v>03541</v>
      </c>
      <c r="B1283" t="s">
        <v>61</v>
      </c>
      <c r="C1283">
        <v>127452</v>
      </c>
      <c r="D1283" s="2">
        <v>612.35</v>
      </c>
      <c r="E1283" s="1">
        <v>45714</v>
      </c>
      <c r="F1283" t="s">
        <v>51</v>
      </c>
    </row>
    <row r="1284" spans="1:6" x14ac:dyDescent="0.25">
      <c r="A1284" t="str">
        <f>"03671"</f>
        <v>03671</v>
      </c>
      <c r="B1284" t="s">
        <v>64</v>
      </c>
      <c r="C1284">
        <v>127453</v>
      </c>
      <c r="D1284" s="2">
        <v>2801</v>
      </c>
      <c r="E1284" s="1">
        <v>45714</v>
      </c>
      <c r="F1284" t="s">
        <v>51</v>
      </c>
    </row>
    <row r="1285" spans="1:6" x14ac:dyDescent="0.25">
      <c r="A1285" t="str">
        <f>"01596"</f>
        <v>01596</v>
      </c>
      <c r="B1285" t="s">
        <v>66</v>
      </c>
      <c r="C1285">
        <v>127454</v>
      </c>
      <c r="D1285" s="2">
        <v>1159.95</v>
      </c>
      <c r="E1285" s="1">
        <v>45714</v>
      </c>
      <c r="F1285" t="s">
        <v>51</v>
      </c>
    </row>
    <row r="1286" spans="1:6" x14ac:dyDescent="0.25">
      <c r="A1286" t="str">
        <f>"00160"</f>
        <v>00160</v>
      </c>
      <c r="B1286" t="s">
        <v>67</v>
      </c>
      <c r="C1286">
        <v>127455</v>
      </c>
      <c r="D1286" s="2">
        <v>76.08</v>
      </c>
      <c r="E1286" s="1">
        <v>45714</v>
      </c>
      <c r="F1286" t="s">
        <v>51</v>
      </c>
    </row>
    <row r="1287" spans="1:6" x14ac:dyDescent="0.25">
      <c r="A1287" t="str">
        <f>"05024"</f>
        <v>05024</v>
      </c>
      <c r="B1287" t="s">
        <v>178</v>
      </c>
      <c r="C1287">
        <v>127456</v>
      </c>
      <c r="D1287" s="2">
        <v>122</v>
      </c>
      <c r="E1287" s="1">
        <v>45714</v>
      </c>
      <c r="F1287" t="s">
        <v>51</v>
      </c>
    </row>
    <row r="1288" spans="1:6" x14ac:dyDescent="0.25">
      <c r="A1288" t="str">
        <f>"04154"</f>
        <v>04154</v>
      </c>
      <c r="B1288" t="s">
        <v>266</v>
      </c>
      <c r="C1288">
        <v>127457</v>
      </c>
      <c r="D1288" s="2">
        <v>1250</v>
      </c>
      <c r="E1288" s="1">
        <v>45714</v>
      </c>
      <c r="F1288" t="s">
        <v>51</v>
      </c>
    </row>
    <row r="1289" spans="1:6" x14ac:dyDescent="0.25">
      <c r="A1289" t="str">
        <f>"02807"</f>
        <v>02807</v>
      </c>
      <c r="B1289" t="s">
        <v>72</v>
      </c>
      <c r="C1289">
        <v>127458</v>
      </c>
      <c r="D1289" s="2">
        <v>1580</v>
      </c>
      <c r="E1289" s="1">
        <v>45714</v>
      </c>
      <c r="F1289" t="s">
        <v>51</v>
      </c>
    </row>
    <row r="1290" spans="1:6" x14ac:dyDescent="0.25">
      <c r="A1290" t="str">
        <f>"02992"</f>
        <v>02992</v>
      </c>
      <c r="B1290" t="s">
        <v>458</v>
      </c>
      <c r="C1290">
        <v>127459</v>
      </c>
      <c r="D1290" s="2">
        <v>304.51</v>
      </c>
      <c r="E1290" s="1">
        <v>45714</v>
      </c>
      <c r="F1290" t="s">
        <v>51</v>
      </c>
    </row>
    <row r="1291" spans="1:6" x14ac:dyDescent="0.25">
      <c r="A1291" t="str">
        <f>"05543"</f>
        <v>05543</v>
      </c>
      <c r="B1291" t="s">
        <v>48</v>
      </c>
      <c r="C1291">
        <v>127460</v>
      </c>
      <c r="D1291" s="2">
        <v>161</v>
      </c>
      <c r="E1291" s="1">
        <v>45714</v>
      </c>
      <c r="F1291" t="s">
        <v>51</v>
      </c>
    </row>
    <row r="1292" spans="1:6" x14ac:dyDescent="0.25">
      <c r="A1292" t="str">
        <f>"05510"</f>
        <v>05510</v>
      </c>
      <c r="B1292" t="s">
        <v>459</v>
      </c>
      <c r="C1292">
        <v>127461</v>
      </c>
      <c r="D1292" s="2">
        <v>932.87</v>
      </c>
      <c r="E1292" s="1">
        <v>45714</v>
      </c>
      <c r="F1292" t="s">
        <v>51</v>
      </c>
    </row>
    <row r="1293" spans="1:6" x14ac:dyDescent="0.25">
      <c r="A1293" t="str">
        <f>"03342"</f>
        <v>03342</v>
      </c>
      <c r="B1293" t="s">
        <v>377</v>
      </c>
      <c r="C1293">
        <v>127462</v>
      </c>
      <c r="D1293" s="2">
        <v>956.8</v>
      </c>
      <c r="E1293" s="1">
        <v>45714</v>
      </c>
      <c r="F1293" t="s">
        <v>51</v>
      </c>
    </row>
    <row r="1294" spans="1:6" x14ac:dyDescent="0.25">
      <c r="A1294" t="str">
        <f>"04709"</f>
        <v>04709</v>
      </c>
      <c r="B1294" t="s">
        <v>388</v>
      </c>
      <c r="C1294">
        <v>127463</v>
      </c>
      <c r="D1294" s="2">
        <v>691.69</v>
      </c>
      <c r="E1294" s="1">
        <v>45714</v>
      </c>
      <c r="F1294" t="s">
        <v>51</v>
      </c>
    </row>
    <row r="1295" spans="1:6" x14ac:dyDescent="0.25">
      <c r="A1295" t="str">
        <f>"03938"</f>
        <v>03938</v>
      </c>
      <c r="B1295" t="s">
        <v>184</v>
      </c>
      <c r="C1295">
        <v>127464</v>
      </c>
      <c r="D1295" s="2">
        <v>689.13</v>
      </c>
      <c r="E1295" s="1">
        <v>45714</v>
      </c>
      <c r="F1295" t="s">
        <v>51</v>
      </c>
    </row>
    <row r="1296" spans="1:6" x14ac:dyDescent="0.25">
      <c r="A1296" t="str">
        <f>"02405"</f>
        <v>02405</v>
      </c>
      <c r="B1296" t="s">
        <v>78</v>
      </c>
      <c r="C1296">
        <v>127465</v>
      </c>
      <c r="D1296" s="2">
        <v>1600.36</v>
      </c>
      <c r="E1296" s="1">
        <v>45714</v>
      </c>
      <c r="F1296" t="s">
        <v>51</v>
      </c>
    </row>
    <row r="1297" spans="1:6" x14ac:dyDescent="0.25">
      <c r="A1297" t="str">
        <f>"05174"</f>
        <v>05174</v>
      </c>
      <c r="B1297" t="s">
        <v>460</v>
      </c>
      <c r="C1297">
        <v>127466</v>
      </c>
      <c r="D1297" s="2">
        <v>1350</v>
      </c>
      <c r="E1297" s="1">
        <v>45714</v>
      </c>
      <c r="F1297" t="s">
        <v>51</v>
      </c>
    </row>
    <row r="1298" spans="1:6" x14ac:dyDescent="0.25">
      <c r="A1298" t="str">
        <f>"05617"</f>
        <v>05617</v>
      </c>
      <c r="B1298" t="s">
        <v>461</v>
      </c>
      <c r="C1298">
        <v>127467</v>
      </c>
      <c r="D1298" s="2">
        <v>3525</v>
      </c>
      <c r="E1298" s="1">
        <v>45714</v>
      </c>
      <c r="F1298" t="s">
        <v>51</v>
      </c>
    </row>
    <row r="1299" spans="1:6" x14ac:dyDescent="0.25">
      <c r="A1299" t="str">
        <f>"03746"</f>
        <v>03746</v>
      </c>
      <c r="B1299" t="s">
        <v>247</v>
      </c>
      <c r="C1299">
        <v>127468</v>
      </c>
      <c r="D1299" s="2">
        <v>156</v>
      </c>
      <c r="E1299" s="1">
        <v>45714</v>
      </c>
      <c r="F1299" t="s">
        <v>51</v>
      </c>
    </row>
    <row r="1300" spans="1:6" x14ac:dyDescent="0.25">
      <c r="A1300" t="str">
        <f>"03262"</f>
        <v>03262</v>
      </c>
      <c r="B1300" t="s">
        <v>82</v>
      </c>
      <c r="C1300">
        <v>127469</v>
      </c>
      <c r="D1300" s="2">
        <v>1195</v>
      </c>
      <c r="E1300" s="1">
        <v>45714</v>
      </c>
      <c r="F1300" t="s">
        <v>51</v>
      </c>
    </row>
    <row r="1301" spans="1:6" x14ac:dyDescent="0.25">
      <c r="A1301" t="str">
        <f>"01018"</f>
        <v>01018</v>
      </c>
      <c r="B1301" t="s">
        <v>462</v>
      </c>
      <c r="C1301">
        <v>127470</v>
      </c>
      <c r="D1301" s="2">
        <v>2439</v>
      </c>
      <c r="E1301" s="1">
        <v>45714</v>
      </c>
      <c r="F1301" t="s">
        <v>51</v>
      </c>
    </row>
    <row r="1302" spans="1:6" x14ac:dyDescent="0.25">
      <c r="A1302" t="str">
        <f>"01415"</f>
        <v>01415</v>
      </c>
      <c r="B1302" t="s">
        <v>89</v>
      </c>
      <c r="C1302">
        <v>127471</v>
      </c>
      <c r="D1302" s="2">
        <v>301.73</v>
      </c>
      <c r="E1302" s="1">
        <v>45714</v>
      </c>
      <c r="F1302" t="s">
        <v>51</v>
      </c>
    </row>
    <row r="1303" spans="1:6" x14ac:dyDescent="0.25">
      <c r="A1303" t="str">
        <f>"05369"</f>
        <v>05369</v>
      </c>
      <c r="B1303" t="s">
        <v>463</v>
      </c>
      <c r="C1303">
        <v>127472</v>
      </c>
      <c r="D1303" s="2">
        <v>1295</v>
      </c>
      <c r="E1303" s="1">
        <v>45714</v>
      </c>
      <c r="F1303" t="s">
        <v>51</v>
      </c>
    </row>
    <row r="1304" spans="1:6" x14ac:dyDescent="0.25">
      <c r="A1304" t="str">
        <f>"03089"</f>
        <v>03089</v>
      </c>
      <c r="B1304" t="s">
        <v>188</v>
      </c>
      <c r="C1304">
        <v>127473</v>
      </c>
      <c r="D1304" s="2">
        <v>146.77000000000001</v>
      </c>
      <c r="E1304" s="1">
        <v>45714</v>
      </c>
      <c r="F1304" t="s">
        <v>51</v>
      </c>
    </row>
    <row r="1305" spans="1:6" x14ac:dyDescent="0.25">
      <c r="A1305" t="str">
        <f>"01604"</f>
        <v>01604</v>
      </c>
      <c r="B1305" t="s">
        <v>93</v>
      </c>
      <c r="C1305">
        <v>127474</v>
      </c>
      <c r="D1305" s="2">
        <v>121.14</v>
      </c>
      <c r="E1305" s="1">
        <v>45714</v>
      </c>
      <c r="F1305" t="s">
        <v>51</v>
      </c>
    </row>
    <row r="1306" spans="1:6" x14ac:dyDescent="0.25">
      <c r="A1306" t="str">
        <f>"05014"</f>
        <v>05014</v>
      </c>
      <c r="B1306" t="s">
        <v>95</v>
      </c>
      <c r="C1306">
        <v>127475</v>
      </c>
      <c r="D1306" s="2">
        <v>49.95</v>
      </c>
      <c r="E1306" s="1">
        <v>45714</v>
      </c>
      <c r="F1306" t="s">
        <v>51</v>
      </c>
    </row>
    <row r="1307" spans="1:6" x14ac:dyDescent="0.25">
      <c r="A1307" t="str">
        <f>"04331"</f>
        <v>04331</v>
      </c>
      <c r="B1307" t="s">
        <v>96</v>
      </c>
      <c r="C1307">
        <v>127476</v>
      </c>
      <c r="D1307" s="2">
        <v>13800</v>
      </c>
      <c r="E1307" s="1">
        <v>45714</v>
      </c>
      <c r="F1307" t="s">
        <v>51</v>
      </c>
    </row>
    <row r="1308" spans="1:6" x14ac:dyDescent="0.25">
      <c r="A1308" t="str">
        <f>"04331"</f>
        <v>04331</v>
      </c>
      <c r="B1308" t="s">
        <v>96</v>
      </c>
      <c r="C1308">
        <v>127477</v>
      </c>
      <c r="D1308" s="2">
        <v>1800</v>
      </c>
      <c r="E1308" s="1">
        <v>45714</v>
      </c>
      <c r="F1308" t="s">
        <v>51</v>
      </c>
    </row>
    <row r="1309" spans="1:6" x14ac:dyDescent="0.25">
      <c r="A1309" t="str">
        <f>"04331"</f>
        <v>04331</v>
      </c>
      <c r="B1309" t="s">
        <v>96</v>
      </c>
      <c r="C1309">
        <v>127478</v>
      </c>
      <c r="D1309" s="2">
        <v>109700</v>
      </c>
      <c r="E1309" s="1">
        <v>45714</v>
      </c>
      <c r="F1309" t="s">
        <v>51</v>
      </c>
    </row>
    <row r="1310" spans="1:6" x14ac:dyDescent="0.25">
      <c r="A1310" t="str">
        <f>"04331"</f>
        <v>04331</v>
      </c>
      <c r="B1310" t="s">
        <v>96</v>
      </c>
      <c r="C1310">
        <v>127479</v>
      </c>
      <c r="D1310" s="2">
        <v>30000</v>
      </c>
      <c r="E1310" s="1">
        <v>45714</v>
      </c>
      <c r="F1310" t="s">
        <v>51</v>
      </c>
    </row>
    <row r="1311" spans="1:6" x14ac:dyDescent="0.25">
      <c r="A1311" t="str">
        <f>"04331"</f>
        <v>04331</v>
      </c>
      <c r="B1311" t="s">
        <v>96</v>
      </c>
      <c r="C1311">
        <v>127480</v>
      </c>
      <c r="D1311" s="2">
        <v>17500</v>
      </c>
      <c r="E1311" s="1">
        <v>45714</v>
      </c>
      <c r="F1311" t="s">
        <v>51</v>
      </c>
    </row>
    <row r="1312" spans="1:6" x14ac:dyDescent="0.25">
      <c r="A1312" t="str">
        <f>"02331"</f>
        <v>02331</v>
      </c>
      <c r="B1312" t="s">
        <v>312</v>
      </c>
      <c r="C1312">
        <v>127481</v>
      </c>
      <c r="D1312" s="2">
        <v>116.91</v>
      </c>
      <c r="E1312" s="1">
        <v>45714</v>
      </c>
      <c r="F1312" t="s">
        <v>51</v>
      </c>
    </row>
    <row r="1313" spans="1:6" x14ac:dyDescent="0.25">
      <c r="A1313" t="str">
        <f>"03974"</f>
        <v>03974</v>
      </c>
      <c r="B1313" t="s">
        <v>252</v>
      </c>
      <c r="C1313">
        <v>127482</v>
      </c>
      <c r="D1313" s="2">
        <v>953.98</v>
      </c>
      <c r="E1313" s="1">
        <v>45714</v>
      </c>
      <c r="F1313" t="s">
        <v>51</v>
      </c>
    </row>
    <row r="1314" spans="1:6" x14ac:dyDescent="0.25">
      <c r="A1314" t="str">
        <f>"05172"</f>
        <v>05172</v>
      </c>
      <c r="B1314" t="s">
        <v>101</v>
      </c>
      <c r="C1314">
        <v>127483</v>
      </c>
      <c r="D1314" s="2">
        <v>194.8</v>
      </c>
      <c r="E1314" s="1">
        <v>45714</v>
      </c>
      <c r="F1314" t="s">
        <v>51</v>
      </c>
    </row>
    <row r="1315" spans="1:6" x14ac:dyDescent="0.25">
      <c r="A1315" t="str">
        <f>"04838"</f>
        <v>04838</v>
      </c>
      <c r="B1315" t="s">
        <v>191</v>
      </c>
      <c r="C1315">
        <v>127484</v>
      </c>
      <c r="D1315" s="2">
        <v>2500</v>
      </c>
      <c r="E1315" s="1">
        <v>45714</v>
      </c>
      <c r="F1315" t="s">
        <v>51</v>
      </c>
    </row>
    <row r="1316" spans="1:6" x14ac:dyDescent="0.25">
      <c r="A1316" t="str">
        <f>"03461"</f>
        <v>03461</v>
      </c>
      <c r="B1316" t="s">
        <v>102</v>
      </c>
      <c r="C1316">
        <v>127485</v>
      </c>
      <c r="D1316" s="2">
        <v>414</v>
      </c>
      <c r="E1316" s="1">
        <v>45714</v>
      </c>
      <c r="F1316" t="s">
        <v>51</v>
      </c>
    </row>
    <row r="1317" spans="1:6" x14ac:dyDescent="0.25">
      <c r="A1317" t="str">
        <f>"03683"</f>
        <v>03683</v>
      </c>
      <c r="B1317" t="s">
        <v>464</v>
      </c>
      <c r="C1317">
        <v>127486</v>
      </c>
      <c r="D1317" s="2">
        <v>105</v>
      </c>
      <c r="E1317" s="1">
        <v>45714</v>
      </c>
      <c r="F1317" t="s">
        <v>51</v>
      </c>
    </row>
    <row r="1318" spans="1:6" x14ac:dyDescent="0.25">
      <c r="A1318" t="str">
        <f>"05142"</f>
        <v>05142</v>
      </c>
      <c r="B1318" t="s">
        <v>226</v>
      </c>
      <c r="C1318">
        <v>127487</v>
      </c>
      <c r="D1318" s="2">
        <v>1384.52</v>
      </c>
      <c r="E1318" s="1">
        <v>45714</v>
      </c>
      <c r="F1318" t="s">
        <v>51</v>
      </c>
    </row>
    <row r="1319" spans="1:6" x14ac:dyDescent="0.25">
      <c r="A1319" t="str">
        <f>"04998"</f>
        <v>04998</v>
      </c>
      <c r="B1319" t="s">
        <v>253</v>
      </c>
      <c r="C1319">
        <v>127488</v>
      </c>
      <c r="D1319" s="2">
        <v>649.28</v>
      </c>
      <c r="E1319" s="1">
        <v>45714</v>
      </c>
      <c r="F1319" t="s">
        <v>51</v>
      </c>
    </row>
    <row r="1320" spans="1:6" x14ac:dyDescent="0.25">
      <c r="A1320" t="str">
        <f>"04694"</f>
        <v>04694</v>
      </c>
      <c r="B1320" t="s">
        <v>465</v>
      </c>
      <c r="C1320">
        <v>127489</v>
      </c>
      <c r="D1320" s="2">
        <v>367.6</v>
      </c>
      <c r="E1320" s="1">
        <v>45714</v>
      </c>
      <c r="F1320" t="s">
        <v>51</v>
      </c>
    </row>
    <row r="1321" spans="1:6" x14ac:dyDescent="0.25">
      <c r="A1321" t="str">
        <f>"02536"</f>
        <v>02536</v>
      </c>
      <c r="B1321" t="s">
        <v>108</v>
      </c>
      <c r="C1321">
        <v>127490</v>
      </c>
      <c r="D1321" s="2">
        <v>549.27</v>
      </c>
      <c r="E1321" s="1">
        <v>45714</v>
      </c>
      <c r="F1321" t="s">
        <v>51</v>
      </c>
    </row>
    <row r="1322" spans="1:6" x14ac:dyDescent="0.25">
      <c r="A1322" t="str">
        <f>"04123"</f>
        <v>04123</v>
      </c>
      <c r="B1322" t="s">
        <v>155</v>
      </c>
      <c r="C1322">
        <v>127491</v>
      </c>
      <c r="D1322" s="2">
        <v>1596</v>
      </c>
      <c r="E1322" s="1">
        <v>45714</v>
      </c>
      <c r="F1322" t="s">
        <v>51</v>
      </c>
    </row>
    <row r="1323" spans="1:6" x14ac:dyDescent="0.25">
      <c r="A1323" t="str">
        <f>"05298"</f>
        <v>05298</v>
      </c>
      <c r="B1323" t="s">
        <v>111</v>
      </c>
      <c r="C1323">
        <v>127492</v>
      </c>
      <c r="D1323" s="2">
        <v>20832.75</v>
      </c>
      <c r="E1323" s="1">
        <v>45714</v>
      </c>
      <c r="F1323" t="s">
        <v>51</v>
      </c>
    </row>
    <row r="1324" spans="1:6" x14ac:dyDescent="0.25">
      <c r="A1324" t="str">
        <f>"04262"</f>
        <v>04262</v>
      </c>
      <c r="B1324" t="s">
        <v>156</v>
      </c>
      <c r="C1324">
        <v>127493</v>
      </c>
      <c r="D1324" s="2">
        <v>435</v>
      </c>
      <c r="E1324" s="1">
        <v>45714</v>
      </c>
      <c r="F1324" t="s">
        <v>51</v>
      </c>
    </row>
    <row r="1325" spans="1:6" x14ac:dyDescent="0.25">
      <c r="A1325" t="str">
        <f>"04816"</f>
        <v>04816</v>
      </c>
      <c r="B1325" t="s">
        <v>157</v>
      </c>
      <c r="C1325">
        <v>127494</v>
      </c>
      <c r="D1325" s="2">
        <v>1899.26</v>
      </c>
      <c r="E1325" s="1">
        <v>45714</v>
      </c>
      <c r="F1325" t="s">
        <v>51</v>
      </c>
    </row>
    <row r="1326" spans="1:6" x14ac:dyDescent="0.25">
      <c r="A1326" t="str">
        <f>"04949"</f>
        <v>04949</v>
      </c>
      <c r="B1326" t="s">
        <v>362</v>
      </c>
      <c r="C1326">
        <v>127495</v>
      </c>
      <c r="D1326" s="2">
        <v>49</v>
      </c>
      <c r="E1326" s="1">
        <v>45714</v>
      </c>
      <c r="F1326" t="s">
        <v>51</v>
      </c>
    </row>
    <row r="1327" spans="1:6" x14ac:dyDescent="0.25">
      <c r="A1327" t="str">
        <f>"04598"</f>
        <v>04598</v>
      </c>
      <c r="B1327" t="s">
        <v>415</v>
      </c>
      <c r="C1327">
        <v>127496</v>
      </c>
      <c r="D1327" s="2">
        <v>1557</v>
      </c>
      <c r="E1327" s="1">
        <v>45714</v>
      </c>
      <c r="F1327" t="s">
        <v>51</v>
      </c>
    </row>
    <row r="1328" spans="1:6" x14ac:dyDescent="0.25">
      <c r="A1328" t="str">
        <f>"03074"</f>
        <v>03074</v>
      </c>
      <c r="B1328" t="s">
        <v>466</v>
      </c>
      <c r="C1328">
        <v>127497</v>
      </c>
      <c r="D1328" s="2">
        <v>3.68</v>
      </c>
      <c r="E1328" s="1">
        <v>45714</v>
      </c>
      <c r="F1328" t="s">
        <v>51</v>
      </c>
    </row>
    <row r="1329" spans="1:6" x14ac:dyDescent="0.25">
      <c r="A1329" t="str">
        <f>"00437"</f>
        <v>00437</v>
      </c>
      <c r="B1329" t="s">
        <v>113</v>
      </c>
      <c r="C1329">
        <v>127498</v>
      </c>
      <c r="D1329" s="2">
        <v>442.7</v>
      </c>
      <c r="E1329" s="1">
        <v>45714</v>
      </c>
      <c r="F1329" t="s">
        <v>51</v>
      </c>
    </row>
    <row r="1330" spans="1:6" x14ac:dyDescent="0.25">
      <c r="A1330" t="str">
        <f>"05538"</f>
        <v>05538</v>
      </c>
      <c r="B1330" t="s">
        <v>115</v>
      </c>
      <c r="C1330">
        <v>127499</v>
      </c>
      <c r="D1330" s="2">
        <v>85.8</v>
      </c>
      <c r="E1330" s="1">
        <v>45714</v>
      </c>
      <c r="F1330" t="s">
        <v>51</v>
      </c>
    </row>
    <row r="1331" spans="1:6" x14ac:dyDescent="0.25">
      <c r="A1331" t="str">
        <f>"00818"</f>
        <v>00818</v>
      </c>
      <c r="B1331" t="s">
        <v>200</v>
      </c>
      <c r="C1331">
        <v>127500</v>
      </c>
      <c r="D1331" s="2">
        <v>125.28</v>
      </c>
      <c r="E1331" s="1">
        <v>45714</v>
      </c>
      <c r="F1331" t="s">
        <v>51</v>
      </c>
    </row>
    <row r="1332" spans="1:6" x14ac:dyDescent="0.25">
      <c r="A1332" t="str">
        <f>"05566"</f>
        <v>05566</v>
      </c>
      <c r="B1332" t="s">
        <v>317</v>
      </c>
      <c r="C1332">
        <v>127501</v>
      </c>
      <c r="D1332" s="2">
        <v>226390.54</v>
      </c>
      <c r="E1332" s="1">
        <v>45714</v>
      </c>
      <c r="F1332" t="s">
        <v>51</v>
      </c>
    </row>
    <row r="1333" spans="1:6" x14ac:dyDescent="0.25">
      <c r="A1333" t="str">
        <f>"05382"</f>
        <v>05382</v>
      </c>
      <c r="B1333" t="s">
        <v>119</v>
      </c>
      <c r="C1333">
        <v>127502</v>
      </c>
      <c r="D1333" s="2">
        <v>1006.66</v>
      </c>
      <c r="E1333" s="1">
        <v>45714</v>
      </c>
      <c r="F1333" t="s">
        <v>51</v>
      </c>
    </row>
    <row r="1334" spans="1:6" x14ac:dyDescent="0.25">
      <c r="A1334" t="str">
        <f>"03717"</f>
        <v>03717</v>
      </c>
      <c r="B1334" t="s">
        <v>365</v>
      </c>
      <c r="C1334">
        <v>127503</v>
      </c>
      <c r="D1334" s="2">
        <v>1053.5999999999999</v>
      </c>
      <c r="E1334" s="1">
        <v>45714</v>
      </c>
      <c r="F1334" t="s">
        <v>51</v>
      </c>
    </row>
    <row r="1335" spans="1:6" x14ac:dyDescent="0.25">
      <c r="A1335" t="str">
        <f>"04879"</f>
        <v>04879</v>
      </c>
      <c r="B1335" t="s">
        <v>467</v>
      </c>
      <c r="C1335">
        <v>127504</v>
      </c>
      <c r="D1335" s="2">
        <v>1111.99</v>
      </c>
      <c r="E1335" s="1">
        <v>45714</v>
      </c>
      <c r="F1335" t="s">
        <v>51</v>
      </c>
    </row>
    <row r="1336" spans="1:6" x14ac:dyDescent="0.25">
      <c r="A1336" t="str">
        <f>"01288"</f>
        <v>01288</v>
      </c>
      <c r="B1336" t="s">
        <v>468</v>
      </c>
      <c r="C1336">
        <v>127505</v>
      </c>
      <c r="D1336" s="2">
        <v>162.57</v>
      </c>
      <c r="E1336" s="1">
        <v>45714</v>
      </c>
      <c r="F1336" t="s">
        <v>51</v>
      </c>
    </row>
    <row r="1337" spans="1:6" x14ac:dyDescent="0.25">
      <c r="A1337" t="str">
        <f>"00936"</f>
        <v>00936</v>
      </c>
      <c r="B1337" t="s">
        <v>124</v>
      </c>
      <c r="C1337">
        <v>127506</v>
      </c>
      <c r="D1337" s="2">
        <v>50.92</v>
      </c>
      <c r="E1337" s="1">
        <v>45714</v>
      </c>
      <c r="F1337" t="s">
        <v>51</v>
      </c>
    </row>
    <row r="1338" spans="1:6" x14ac:dyDescent="0.25">
      <c r="A1338" t="str">
        <f>"05470"</f>
        <v>05470</v>
      </c>
      <c r="B1338" t="s">
        <v>367</v>
      </c>
      <c r="C1338">
        <v>127507</v>
      </c>
      <c r="D1338" s="2">
        <v>738.5</v>
      </c>
      <c r="E1338" s="1">
        <v>45714</v>
      </c>
      <c r="F1338" t="s">
        <v>51</v>
      </c>
    </row>
    <row r="1339" spans="1:6" x14ac:dyDescent="0.25">
      <c r="A1339" t="str">
        <f>"04778"</f>
        <v>04778</v>
      </c>
      <c r="B1339" t="s">
        <v>165</v>
      </c>
      <c r="C1339">
        <v>127508</v>
      </c>
      <c r="D1339" s="2">
        <v>300</v>
      </c>
      <c r="E1339" s="1">
        <v>45714</v>
      </c>
      <c r="F1339" t="s">
        <v>51</v>
      </c>
    </row>
    <row r="1340" spans="1:6" x14ac:dyDescent="0.25">
      <c r="A1340" t="str">
        <f>"05325"</f>
        <v>05325</v>
      </c>
      <c r="B1340" t="s">
        <v>129</v>
      </c>
      <c r="C1340">
        <v>127509</v>
      </c>
      <c r="D1340" s="2">
        <v>129.94999999999999</v>
      </c>
      <c r="E1340" s="1">
        <v>45714</v>
      </c>
      <c r="F1340" t="s">
        <v>51</v>
      </c>
    </row>
    <row r="1341" spans="1:6" x14ac:dyDescent="0.25">
      <c r="A1341" t="str">
        <f>"04977"</f>
        <v>04977</v>
      </c>
      <c r="B1341" t="s">
        <v>368</v>
      </c>
      <c r="C1341">
        <v>127510</v>
      </c>
      <c r="D1341" s="2">
        <v>3505</v>
      </c>
      <c r="E1341" s="1">
        <v>45714</v>
      </c>
      <c r="F1341" t="s">
        <v>51</v>
      </c>
    </row>
    <row r="1342" spans="1:6" x14ac:dyDescent="0.25">
      <c r="A1342" t="str">
        <f>"01629"</f>
        <v>01629</v>
      </c>
      <c r="B1342" t="s">
        <v>130</v>
      </c>
      <c r="C1342">
        <v>127511</v>
      </c>
      <c r="D1342" s="2">
        <v>534.32000000000005</v>
      </c>
      <c r="E1342" s="1">
        <v>45714</v>
      </c>
      <c r="F1342" t="s">
        <v>51</v>
      </c>
    </row>
    <row r="1343" spans="1:6" x14ac:dyDescent="0.25">
      <c r="A1343" t="str">
        <f>"03129"</f>
        <v>03129</v>
      </c>
      <c r="B1343" t="s">
        <v>131</v>
      </c>
      <c r="C1343">
        <v>127512</v>
      </c>
      <c r="D1343" s="2">
        <v>875.85</v>
      </c>
      <c r="E1343" s="1">
        <v>45714</v>
      </c>
      <c r="F1343" t="s">
        <v>51</v>
      </c>
    </row>
    <row r="1344" spans="1:6" x14ac:dyDescent="0.25">
      <c r="A1344" t="str">
        <f>"04148"</f>
        <v>04148</v>
      </c>
      <c r="B1344" t="s">
        <v>397</v>
      </c>
      <c r="C1344">
        <v>127513</v>
      </c>
      <c r="D1344" s="2">
        <v>417.5</v>
      </c>
      <c r="E1344" s="1">
        <v>45714</v>
      </c>
      <c r="F1344" t="s">
        <v>51</v>
      </c>
    </row>
    <row r="1345" spans="1:6" x14ac:dyDescent="0.25">
      <c r="A1345" t="str">
        <f>"01049"</f>
        <v>01049</v>
      </c>
      <c r="B1345" t="s">
        <v>261</v>
      </c>
      <c r="C1345">
        <v>127514</v>
      </c>
      <c r="D1345" s="2">
        <v>310</v>
      </c>
      <c r="E1345" s="1">
        <v>45714</v>
      </c>
      <c r="F1345" t="s">
        <v>51</v>
      </c>
    </row>
    <row r="1346" spans="1:6" x14ac:dyDescent="0.25">
      <c r="A1346" t="str">
        <f>"05050"</f>
        <v>05050</v>
      </c>
      <c r="B1346" t="s">
        <v>369</v>
      </c>
      <c r="C1346">
        <v>127515</v>
      </c>
      <c r="D1346" s="2">
        <v>550</v>
      </c>
      <c r="E1346" s="1">
        <v>45714</v>
      </c>
      <c r="F1346" t="s">
        <v>51</v>
      </c>
    </row>
    <row r="1347" spans="1:6" x14ac:dyDescent="0.25">
      <c r="A1347" t="str">
        <f>"01425"</f>
        <v>01425</v>
      </c>
      <c r="B1347" t="s">
        <v>277</v>
      </c>
      <c r="C1347">
        <v>127516</v>
      </c>
      <c r="D1347" s="2">
        <v>1673.6</v>
      </c>
      <c r="E1347" s="1">
        <v>45714</v>
      </c>
      <c r="F1347" t="s">
        <v>51</v>
      </c>
    </row>
    <row r="1348" spans="1:6" x14ac:dyDescent="0.25">
      <c r="A1348" t="str">
        <f>"03581"</f>
        <v>03581</v>
      </c>
      <c r="B1348" t="s">
        <v>36</v>
      </c>
      <c r="C1348">
        <v>127517</v>
      </c>
      <c r="D1348" s="2">
        <v>100</v>
      </c>
      <c r="E1348" s="1">
        <v>45714</v>
      </c>
      <c r="F1348" t="s">
        <v>51</v>
      </c>
    </row>
    <row r="1349" spans="1:6" x14ac:dyDescent="0.25">
      <c r="A1349" t="str">
        <f>"05512"</f>
        <v>05512</v>
      </c>
      <c r="B1349" t="s">
        <v>133</v>
      </c>
      <c r="C1349">
        <v>127518</v>
      </c>
      <c r="D1349" s="2">
        <v>348</v>
      </c>
      <c r="E1349" s="1">
        <v>45714</v>
      </c>
      <c r="F1349" t="s">
        <v>51</v>
      </c>
    </row>
    <row r="1350" spans="1:6" x14ac:dyDescent="0.25">
      <c r="A1350" t="str">
        <f>"00062"</f>
        <v>00062</v>
      </c>
      <c r="B1350" t="s">
        <v>321</v>
      </c>
      <c r="C1350">
        <v>127519</v>
      </c>
      <c r="D1350" s="2">
        <v>686.4</v>
      </c>
      <c r="E1350" s="1">
        <v>45714</v>
      </c>
      <c r="F1350" t="s">
        <v>51</v>
      </c>
    </row>
    <row r="1351" spans="1:6" x14ac:dyDescent="0.25">
      <c r="A1351" t="str">
        <f>"00381"</f>
        <v>00381</v>
      </c>
      <c r="B1351" t="s">
        <v>278</v>
      </c>
      <c r="C1351">
        <v>127520</v>
      </c>
      <c r="D1351" s="2">
        <v>3180</v>
      </c>
      <c r="E1351" s="1">
        <v>45714</v>
      </c>
      <c r="F1351" t="s">
        <v>51</v>
      </c>
    </row>
    <row r="1352" spans="1:6" x14ac:dyDescent="0.25">
      <c r="A1352" t="str">
        <f>"01247"</f>
        <v>01247</v>
      </c>
      <c r="B1352" t="s">
        <v>168</v>
      </c>
      <c r="C1352">
        <v>127521</v>
      </c>
      <c r="D1352" s="2">
        <v>342.2</v>
      </c>
      <c r="E1352" s="1">
        <v>45714</v>
      </c>
      <c r="F1352" t="s">
        <v>51</v>
      </c>
    </row>
    <row r="1353" spans="1:6" x14ac:dyDescent="0.25">
      <c r="A1353" t="str">
        <f>"03426"</f>
        <v>03426</v>
      </c>
      <c r="B1353" t="s">
        <v>323</v>
      </c>
      <c r="C1353">
        <v>127522</v>
      </c>
      <c r="D1353" s="2">
        <v>546.70000000000005</v>
      </c>
      <c r="E1353" s="1">
        <v>45714</v>
      </c>
      <c r="F1353" t="s">
        <v>51</v>
      </c>
    </row>
    <row r="1354" spans="1:6" x14ac:dyDescent="0.25">
      <c r="A1354" t="str">
        <f>"04832"</f>
        <v>04832</v>
      </c>
      <c r="B1354" t="s">
        <v>417</v>
      </c>
      <c r="C1354">
        <v>127523</v>
      </c>
      <c r="D1354" s="2">
        <v>130.5</v>
      </c>
      <c r="E1354" s="1">
        <v>45714</v>
      </c>
      <c r="F1354" t="s">
        <v>51</v>
      </c>
    </row>
    <row r="1355" spans="1:6" x14ac:dyDescent="0.25">
      <c r="A1355" t="str">
        <f>"04016"</f>
        <v>04016</v>
      </c>
      <c r="B1355" t="s">
        <v>263</v>
      </c>
      <c r="C1355">
        <v>127524</v>
      </c>
      <c r="D1355" s="2">
        <v>4230.16</v>
      </c>
      <c r="E1355" s="1">
        <v>45714</v>
      </c>
      <c r="F1355" t="s">
        <v>51</v>
      </c>
    </row>
    <row r="1356" spans="1:6" x14ac:dyDescent="0.25">
      <c r="A1356" t="str">
        <f>"44071"</f>
        <v>44071</v>
      </c>
      <c r="B1356" t="s">
        <v>233</v>
      </c>
      <c r="C1356">
        <v>127525</v>
      </c>
      <c r="D1356" s="2">
        <v>38.01</v>
      </c>
      <c r="E1356" s="1">
        <v>45714</v>
      </c>
      <c r="F1356" t="s">
        <v>51</v>
      </c>
    </row>
    <row r="1357" spans="1:6" x14ac:dyDescent="0.25">
      <c r="A1357" t="str">
        <f>"02693"</f>
        <v>02693</v>
      </c>
      <c r="B1357" t="s">
        <v>136</v>
      </c>
      <c r="C1357">
        <v>127526</v>
      </c>
      <c r="D1357" s="2">
        <v>156</v>
      </c>
      <c r="E1357" s="1">
        <v>45714</v>
      </c>
      <c r="F1357" t="s">
        <v>51</v>
      </c>
    </row>
    <row r="1358" spans="1:6" x14ac:dyDescent="0.25">
      <c r="A1358" t="str">
        <f>"00969"</f>
        <v>00969</v>
      </c>
      <c r="B1358" t="s">
        <v>137</v>
      </c>
      <c r="C1358">
        <v>127527</v>
      </c>
      <c r="D1358" s="2">
        <v>8510.14</v>
      </c>
      <c r="E1358" s="1">
        <v>45714</v>
      </c>
      <c r="F1358" t="s">
        <v>51</v>
      </c>
    </row>
    <row r="1359" spans="1:6" x14ac:dyDescent="0.25">
      <c r="A1359" t="str">
        <f>"05171"</f>
        <v>05171</v>
      </c>
      <c r="B1359" t="s">
        <v>346</v>
      </c>
      <c r="C1359">
        <v>127528</v>
      </c>
      <c r="D1359" s="2">
        <v>475.62</v>
      </c>
      <c r="E1359" s="1">
        <v>45714</v>
      </c>
      <c r="F1359" t="s">
        <v>51</v>
      </c>
    </row>
    <row r="1360" spans="1:6" x14ac:dyDescent="0.25">
      <c r="A1360" t="str">
        <f>"05048"</f>
        <v>05048</v>
      </c>
      <c r="B1360" t="s">
        <v>138</v>
      </c>
      <c r="C1360">
        <v>127529</v>
      </c>
      <c r="D1360" s="2">
        <v>375</v>
      </c>
      <c r="E1360" s="1">
        <v>45714</v>
      </c>
      <c r="F1360" t="s">
        <v>51</v>
      </c>
    </row>
    <row r="1361" spans="1:6" x14ac:dyDescent="0.25">
      <c r="A1361" t="str">
        <f>"1"</f>
        <v>1</v>
      </c>
      <c r="B1361" t="s">
        <v>469</v>
      </c>
      <c r="C1361">
        <v>127530</v>
      </c>
      <c r="D1361" s="2">
        <v>16.760000000000002</v>
      </c>
      <c r="E1361" s="1">
        <v>45714</v>
      </c>
      <c r="F1361" t="s">
        <v>51</v>
      </c>
    </row>
    <row r="1362" spans="1:6" x14ac:dyDescent="0.25">
      <c r="A1362" t="str">
        <f>"1"</f>
        <v>1</v>
      </c>
      <c r="B1362" t="s">
        <v>470</v>
      </c>
      <c r="C1362">
        <v>127531</v>
      </c>
      <c r="D1362" s="2">
        <v>48.46</v>
      </c>
      <c r="E1362" s="1">
        <v>45714</v>
      </c>
      <c r="F1362" t="s">
        <v>51</v>
      </c>
    </row>
    <row r="1363" spans="1:6" x14ac:dyDescent="0.25">
      <c r="A1363" t="str">
        <f>"1"</f>
        <v>1</v>
      </c>
      <c r="B1363" t="s">
        <v>471</v>
      </c>
      <c r="C1363">
        <v>127532</v>
      </c>
      <c r="D1363" s="2">
        <v>6.65</v>
      </c>
      <c r="E1363" s="1">
        <v>45714</v>
      </c>
      <c r="F1363" t="s">
        <v>51</v>
      </c>
    </row>
    <row r="1364" spans="1:6" x14ac:dyDescent="0.25">
      <c r="A1364" t="str">
        <f>"1"</f>
        <v>1</v>
      </c>
      <c r="B1364" t="s">
        <v>472</v>
      </c>
      <c r="C1364">
        <v>127533</v>
      </c>
      <c r="D1364" s="2">
        <v>1500</v>
      </c>
      <c r="E1364" s="1">
        <v>45714</v>
      </c>
      <c r="F1364" t="s">
        <v>51</v>
      </c>
    </row>
    <row r="1365" spans="1:6" x14ac:dyDescent="0.25">
      <c r="A1365" t="str">
        <f>"05368"</f>
        <v>05368</v>
      </c>
      <c r="B1365" t="s">
        <v>173</v>
      </c>
      <c r="C1365">
        <v>126707</v>
      </c>
      <c r="D1365" s="2">
        <v>2367</v>
      </c>
      <c r="E1365" s="1">
        <v>45715</v>
      </c>
      <c r="F1365" t="s">
        <v>15</v>
      </c>
    </row>
    <row r="1366" spans="1:6" x14ac:dyDescent="0.25">
      <c r="A1366" t="str">
        <f>"1"</f>
        <v>1</v>
      </c>
      <c r="B1366" t="s">
        <v>42</v>
      </c>
      <c r="C1366">
        <v>125868</v>
      </c>
      <c r="D1366" s="2">
        <v>1.3</v>
      </c>
      <c r="E1366" s="1">
        <v>45716</v>
      </c>
      <c r="F1366" t="s">
        <v>15</v>
      </c>
    </row>
    <row r="1367" spans="1:6" x14ac:dyDescent="0.25">
      <c r="A1367" t="str">
        <f>"1"</f>
        <v>1</v>
      </c>
      <c r="B1367" t="s">
        <v>44</v>
      </c>
      <c r="C1367">
        <v>125869</v>
      </c>
      <c r="D1367" s="2">
        <v>64.58</v>
      </c>
      <c r="E1367" s="1">
        <v>45716</v>
      </c>
      <c r="F1367" t="s">
        <v>15</v>
      </c>
    </row>
    <row r="1368" spans="1:6" x14ac:dyDescent="0.25">
      <c r="A1368" t="str">
        <f>"1"</f>
        <v>1</v>
      </c>
      <c r="B1368" t="s">
        <v>47</v>
      </c>
      <c r="C1368">
        <v>126110</v>
      </c>
      <c r="D1368" s="2">
        <v>2.97</v>
      </c>
      <c r="E1368" s="1">
        <v>45716</v>
      </c>
      <c r="F1368" t="s">
        <v>15</v>
      </c>
    </row>
    <row r="1369" spans="1:6" x14ac:dyDescent="0.25">
      <c r="A1369" t="str">
        <f>"1"</f>
        <v>1</v>
      </c>
      <c r="B1369" t="s">
        <v>91</v>
      </c>
      <c r="C1369">
        <v>126323</v>
      </c>
      <c r="D1369" s="2">
        <v>135</v>
      </c>
      <c r="E1369" s="1">
        <v>45716</v>
      </c>
      <c r="F1369" t="s">
        <v>15</v>
      </c>
    </row>
    <row r="1370" spans="1:6" x14ac:dyDescent="0.25">
      <c r="A1370" t="str">
        <f>"05001"</f>
        <v>05001</v>
      </c>
      <c r="B1370" t="s">
        <v>27</v>
      </c>
      <c r="C1370">
        <v>2069</v>
      </c>
      <c r="D1370" s="2">
        <v>536.99</v>
      </c>
      <c r="E1370" s="1">
        <v>45719</v>
      </c>
      <c r="F1370" t="s">
        <v>10</v>
      </c>
    </row>
    <row r="1371" spans="1:6" x14ac:dyDescent="0.25">
      <c r="A1371" t="str">
        <f>"03162"</f>
        <v>03162</v>
      </c>
      <c r="B1371" t="s">
        <v>9</v>
      </c>
      <c r="C1371">
        <v>2067</v>
      </c>
      <c r="D1371" s="2">
        <v>23964.36</v>
      </c>
      <c r="E1371" s="1">
        <v>45720</v>
      </c>
      <c r="F1371" t="s">
        <v>10</v>
      </c>
    </row>
    <row r="1372" spans="1:6" x14ac:dyDescent="0.25">
      <c r="A1372" t="str">
        <f>"05509"</f>
        <v>05509</v>
      </c>
      <c r="B1372" t="s">
        <v>30</v>
      </c>
      <c r="C1372">
        <v>2070</v>
      </c>
      <c r="D1372" s="2">
        <v>4999.13</v>
      </c>
      <c r="E1372" s="1">
        <v>45720</v>
      </c>
      <c r="F1372" t="s">
        <v>10</v>
      </c>
    </row>
    <row r="1373" spans="1:6" x14ac:dyDescent="0.25">
      <c r="A1373" t="str">
        <f>"04614"</f>
        <v>04614</v>
      </c>
      <c r="B1373" t="s">
        <v>29</v>
      </c>
      <c r="C1373">
        <v>2068</v>
      </c>
      <c r="D1373" s="2">
        <v>1436.33</v>
      </c>
      <c r="E1373" s="1">
        <v>45721</v>
      </c>
      <c r="F1373" t="s">
        <v>10</v>
      </c>
    </row>
    <row r="1374" spans="1:6" x14ac:dyDescent="0.25">
      <c r="A1374" t="str">
        <f>"03818"</f>
        <v>03818</v>
      </c>
      <c r="B1374" t="s">
        <v>19</v>
      </c>
      <c r="C1374">
        <v>2038</v>
      </c>
      <c r="D1374" s="2">
        <v>739.56</v>
      </c>
      <c r="E1374" s="1">
        <v>45723</v>
      </c>
      <c r="F1374" t="s">
        <v>10</v>
      </c>
    </row>
    <row r="1375" spans="1:6" x14ac:dyDescent="0.25">
      <c r="A1375" t="str">
        <f>"05331"</f>
        <v>05331</v>
      </c>
      <c r="B1375" t="s">
        <v>23</v>
      </c>
      <c r="C1375">
        <v>2039</v>
      </c>
      <c r="D1375" s="2">
        <v>553.85</v>
      </c>
      <c r="E1375" s="1">
        <v>45723</v>
      </c>
      <c r="F1375" t="s">
        <v>10</v>
      </c>
    </row>
    <row r="1376" spans="1:6" x14ac:dyDescent="0.25">
      <c r="A1376" t="str">
        <f>"04777"</f>
        <v>04777</v>
      </c>
      <c r="B1376" t="s">
        <v>22</v>
      </c>
      <c r="C1376">
        <v>2040</v>
      </c>
      <c r="D1376" s="2">
        <v>746.15</v>
      </c>
      <c r="E1376" s="1">
        <v>45723</v>
      </c>
      <c r="F1376" t="s">
        <v>10</v>
      </c>
    </row>
    <row r="1377" spans="1:6" x14ac:dyDescent="0.25">
      <c r="A1377" t="str">
        <f>"00555"</f>
        <v>00555</v>
      </c>
      <c r="B1377" t="s">
        <v>16</v>
      </c>
      <c r="C1377">
        <v>2041</v>
      </c>
      <c r="D1377" s="2">
        <v>21371.29</v>
      </c>
      <c r="E1377" s="1">
        <v>45723</v>
      </c>
      <c r="F1377" t="s">
        <v>10</v>
      </c>
    </row>
    <row r="1378" spans="1:6" x14ac:dyDescent="0.25">
      <c r="A1378" t="str">
        <f>"04267"</f>
        <v>04267</v>
      </c>
      <c r="B1378" t="s">
        <v>20</v>
      </c>
      <c r="C1378">
        <v>2043</v>
      </c>
      <c r="D1378" s="2">
        <v>335.8</v>
      </c>
      <c r="E1378" s="1">
        <v>45723</v>
      </c>
      <c r="F1378" t="s">
        <v>10</v>
      </c>
    </row>
    <row r="1379" spans="1:6" x14ac:dyDescent="0.25">
      <c r="A1379" t="str">
        <f>"04330"</f>
        <v>04330</v>
      </c>
      <c r="B1379" t="s">
        <v>21</v>
      </c>
      <c r="C1379">
        <v>2044</v>
      </c>
      <c r="D1379" s="2">
        <v>138.46</v>
      </c>
      <c r="E1379" s="1">
        <v>45723</v>
      </c>
      <c r="F1379" t="s">
        <v>10</v>
      </c>
    </row>
    <row r="1380" spans="1:6" x14ac:dyDescent="0.25">
      <c r="A1380" t="str">
        <f>"04987"</f>
        <v>04987</v>
      </c>
      <c r="B1380" t="s">
        <v>21</v>
      </c>
      <c r="C1380">
        <v>2045</v>
      </c>
      <c r="D1380" s="2">
        <v>670.66</v>
      </c>
      <c r="E1380" s="1">
        <v>45723</v>
      </c>
      <c r="F1380" t="s">
        <v>10</v>
      </c>
    </row>
    <row r="1381" spans="1:6" x14ac:dyDescent="0.25">
      <c r="A1381" t="str">
        <f>"01532"</f>
        <v>01532</v>
      </c>
      <c r="B1381" t="s">
        <v>17</v>
      </c>
      <c r="C1381">
        <v>2046</v>
      </c>
      <c r="D1381" s="2">
        <v>159520.74</v>
      </c>
      <c r="E1381" s="1">
        <v>45723</v>
      </c>
      <c r="F1381" t="s">
        <v>10</v>
      </c>
    </row>
    <row r="1382" spans="1:6" x14ac:dyDescent="0.25">
      <c r="A1382" t="str">
        <f>"00328"</f>
        <v>00328</v>
      </c>
      <c r="B1382" t="s">
        <v>26</v>
      </c>
      <c r="C1382">
        <v>2051</v>
      </c>
      <c r="D1382" s="2">
        <v>159666.69</v>
      </c>
      <c r="E1382" s="1">
        <v>45723</v>
      </c>
      <c r="F1382" t="s">
        <v>10</v>
      </c>
    </row>
    <row r="1383" spans="1:6" x14ac:dyDescent="0.25">
      <c r="A1383" t="str">
        <f>"03788"</f>
        <v>03788</v>
      </c>
      <c r="B1383" t="s">
        <v>18</v>
      </c>
      <c r="C1383">
        <v>2042</v>
      </c>
      <c r="D1383" s="2">
        <v>32266.12</v>
      </c>
      <c r="E1383" s="1">
        <v>45726</v>
      </c>
      <c r="F1383" t="s">
        <v>10</v>
      </c>
    </row>
    <row r="1384" spans="1:6" x14ac:dyDescent="0.25">
      <c r="A1384" t="str">
        <f>"05226"</f>
        <v>05226</v>
      </c>
      <c r="B1384" t="s">
        <v>13</v>
      </c>
      <c r="C1384">
        <v>2049</v>
      </c>
      <c r="D1384" s="2">
        <v>10380.870000000001</v>
      </c>
      <c r="E1384" s="1">
        <v>45727</v>
      </c>
      <c r="F1384" t="s">
        <v>10</v>
      </c>
    </row>
    <row r="1385" spans="1:6" x14ac:dyDescent="0.25">
      <c r="A1385" t="str">
        <f>"04762"</f>
        <v>04762</v>
      </c>
      <c r="B1385" t="s">
        <v>25</v>
      </c>
      <c r="C1385">
        <v>2050</v>
      </c>
      <c r="D1385" s="2">
        <v>152223.84</v>
      </c>
      <c r="E1385" s="1">
        <v>45728</v>
      </c>
      <c r="F1385" t="s">
        <v>10</v>
      </c>
    </row>
    <row r="1386" spans="1:6" x14ac:dyDescent="0.25">
      <c r="A1386" t="str">
        <f>"04557"</f>
        <v>04557</v>
      </c>
      <c r="B1386" t="s">
        <v>32</v>
      </c>
      <c r="C1386">
        <v>2052</v>
      </c>
      <c r="D1386" s="2">
        <v>125395.32</v>
      </c>
      <c r="E1386" s="1">
        <v>45728</v>
      </c>
      <c r="F1386" t="s">
        <v>10</v>
      </c>
    </row>
    <row r="1387" spans="1:6" x14ac:dyDescent="0.25">
      <c r="A1387" t="str">
        <f>"01088"</f>
        <v>01088</v>
      </c>
      <c r="B1387" t="s">
        <v>14</v>
      </c>
      <c r="C1387">
        <v>2053</v>
      </c>
      <c r="D1387" s="2">
        <v>273302.33</v>
      </c>
      <c r="E1387" s="1">
        <v>45728</v>
      </c>
      <c r="F1387" t="s">
        <v>10</v>
      </c>
    </row>
    <row r="1388" spans="1:6" x14ac:dyDescent="0.25">
      <c r="A1388" t="str">
        <f>"04314"</f>
        <v>04314</v>
      </c>
      <c r="B1388" t="s">
        <v>140</v>
      </c>
      <c r="C1388">
        <v>127536</v>
      </c>
      <c r="D1388" s="2">
        <v>13629.99</v>
      </c>
      <c r="E1388" s="1">
        <v>45728</v>
      </c>
      <c r="F1388" t="s">
        <v>51</v>
      </c>
    </row>
    <row r="1389" spans="1:6" x14ac:dyDescent="0.25">
      <c r="A1389" t="str">
        <f>"02299"</f>
        <v>02299</v>
      </c>
      <c r="B1389" t="s">
        <v>145</v>
      </c>
      <c r="C1389">
        <v>127537</v>
      </c>
      <c r="D1389" s="2">
        <v>16415.38</v>
      </c>
      <c r="E1389" s="1">
        <v>45728</v>
      </c>
      <c r="F1389" t="s">
        <v>51</v>
      </c>
    </row>
    <row r="1390" spans="1:6" x14ac:dyDescent="0.25">
      <c r="A1390" t="str">
        <f>"05168"</f>
        <v>05168</v>
      </c>
      <c r="B1390" t="s">
        <v>281</v>
      </c>
      <c r="C1390">
        <v>127538</v>
      </c>
      <c r="D1390" s="2">
        <v>15600</v>
      </c>
      <c r="E1390" s="1">
        <v>45728</v>
      </c>
      <c r="F1390" t="s">
        <v>51</v>
      </c>
    </row>
    <row r="1391" spans="1:6" x14ac:dyDescent="0.25">
      <c r="A1391" t="str">
        <f>"00181"</f>
        <v>00181</v>
      </c>
      <c r="B1391" t="s">
        <v>473</v>
      </c>
      <c r="C1391">
        <v>127539</v>
      </c>
      <c r="D1391" s="2">
        <v>11840</v>
      </c>
      <c r="E1391" s="1">
        <v>45728</v>
      </c>
      <c r="F1391" t="s">
        <v>51</v>
      </c>
    </row>
    <row r="1392" spans="1:6" x14ac:dyDescent="0.25">
      <c r="A1392" t="str">
        <f>"05380"</f>
        <v>05380</v>
      </c>
      <c r="B1392" t="s">
        <v>433</v>
      </c>
      <c r="C1392">
        <v>127540</v>
      </c>
      <c r="D1392" s="2">
        <v>4630.5</v>
      </c>
      <c r="E1392" s="1">
        <v>45728</v>
      </c>
      <c r="F1392" t="s">
        <v>51</v>
      </c>
    </row>
    <row r="1393" spans="1:6" x14ac:dyDescent="0.25">
      <c r="A1393" t="str">
        <f>"04608"</f>
        <v>04608</v>
      </c>
      <c r="B1393" t="s">
        <v>180</v>
      </c>
      <c r="C1393">
        <v>127541</v>
      </c>
      <c r="D1393" s="2">
        <v>35978.97</v>
      </c>
      <c r="E1393" s="1">
        <v>45728</v>
      </c>
      <c r="F1393" t="s">
        <v>51</v>
      </c>
    </row>
    <row r="1394" spans="1:6" x14ac:dyDescent="0.25">
      <c r="A1394" t="str">
        <f>"02720"</f>
        <v>02720</v>
      </c>
      <c r="B1394" t="s">
        <v>153</v>
      </c>
      <c r="C1394">
        <v>127542</v>
      </c>
      <c r="D1394" s="2">
        <v>5305</v>
      </c>
      <c r="E1394" s="1">
        <v>45728</v>
      </c>
      <c r="F1394" t="s">
        <v>51</v>
      </c>
    </row>
    <row r="1395" spans="1:6" x14ac:dyDescent="0.25">
      <c r="A1395" t="str">
        <f>"04331"</f>
        <v>04331</v>
      </c>
      <c r="B1395" t="s">
        <v>96</v>
      </c>
      <c r="C1395">
        <v>127543</v>
      </c>
      <c r="D1395" s="2">
        <v>3100.49</v>
      </c>
      <c r="E1395" s="1">
        <v>45728</v>
      </c>
      <c r="F1395" t="s">
        <v>51</v>
      </c>
    </row>
    <row r="1396" spans="1:6" x14ac:dyDescent="0.25">
      <c r="A1396" t="str">
        <f>"05578"</f>
        <v>05578</v>
      </c>
      <c r="B1396" t="s">
        <v>474</v>
      </c>
      <c r="C1396">
        <v>127544</v>
      </c>
      <c r="D1396" s="2">
        <v>34667.75</v>
      </c>
      <c r="E1396" s="1">
        <v>45728</v>
      </c>
      <c r="F1396" t="s">
        <v>51</v>
      </c>
    </row>
    <row r="1397" spans="1:6" x14ac:dyDescent="0.25">
      <c r="A1397" t="str">
        <f>"05541"</f>
        <v>05541</v>
      </c>
      <c r="B1397" t="s">
        <v>192</v>
      </c>
      <c r="C1397">
        <v>127545</v>
      </c>
      <c r="D1397" s="2">
        <v>32139.200000000001</v>
      </c>
      <c r="E1397" s="1">
        <v>45728</v>
      </c>
      <c r="F1397" t="s">
        <v>51</v>
      </c>
    </row>
    <row r="1398" spans="1:6" x14ac:dyDescent="0.25">
      <c r="A1398" t="str">
        <f>"04920"</f>
        <v>04920</v>
      </c>
      <c r="B1398" t="s">
        <v>194</v>
      </c>
      <c r="C1398">
        <v>127546</v>
      </c>
      <c r="D1398" s="2">
        <v>3313.5</v>
      </c>
      <c r="E1398" s="1">
        <v>45728</v>
      </c>
      <c r="F1398" t="s">
        <v>51</v>
      </c>
    </row>
    <row r="1399" spans="1:6" x14ac:dyDescent="0.25">
      <c r="A1399" t="str">
        <f>"03687"</f>
        <v>03687</v>
      </c>
      <c r="B1399" t="s">
        <v>298</v>
      </c>
      <c r="C1399">
        <v>127547</v>
      </c>
      <c r="D1399" s="2">
        <v>1625.8</v>
      </c>
      <c r="E1399" s="1">
        <v>45728</v>
      </c>
      <c r="F1399" t="s">
        <v>51</v>
      </c>
    </row>
    <row r="1400" spans="1:6" x14ac:dyDescent="0.25">
      <c r="A1400" t="str">
        <f>"05577"</f>
        <v>05577</v>
      </c>
      <c r="B1400" t="s">
        <v>475</v>
      </c>
      <c r="C1400">
        <v>127548</v>
      </c>
      <c r="D1400" s="2">
        <v>45214.78</v>
      </c>
      <c r="E1400" s="1">
        <v>45728</v>
      </c>
      <c r="F1400" t="s">
        <v>51</v>
      </c>
    </row>
    <row r="1401" spans="1:6" x14ac:dyDescent="0.25">
      <c r="A1401" t="str">
        <f>"01244"</f>
        <v>01244</v>
      </c>
      <c r="B1401" t="s">
        <v>347</v>
      </c>
      <c r="C1401">
        <v>127549</v>
      </c>
      <c r="D1401" s="2">
        <v>7500</v>
      </c>
      <c r="E1401" s="1">
        <v>45728</v>
      </c>
      <c r="F1401" t="s">
        <v>51</v>
      </c>
    </row>
    <row r="1402" spans="1:6" x14ac:dyDescent="0.25">
      <c r="A1402" t="str">
        <f>"00028"</f>
        <v>00028</v>
      </c>
      <c r="B1402" t="s">
        <v>476</v>
      </c>
      <c r="C1402">
        <v>127550</v>
      </c>
      <c r="D1402" s="2">
        <v>811.8</v>
      </c>
      <c r="E1402" s="1">
        <v>45728</v>
      </c>
      <c r="F1402" t="s">
        <v>51</v>
      </c>
    </row>
    <row r="1403" spans="1:6" x14ac:dyDescent="0.25">
      <c r="A1403" t="str">
        <f>"04925"</f>
        <v>04925</v>
      </c>
      <c r="B1403" t="s">
        <v>53</v>
      </c>
      <c r="C1403">
        <v>127551</v>
      </c>
      <c r="D1403" s="2">
        <v>1460.2</v>
      </c>
      <c r="E1403" s="1">
        <v>45728</v>
      </c>
      <c r="F1403" t="s">
        <v>51</v>
      </c>
    </row>
    <row r="1404" spans="1:6" x14ac:dyDescent="0.25">
      <c r="A1404" t="str">
        <f>"04652"</f>
        <v>04652</v>
      </c>
      <c r="B1404" t="s">
        <v>141</v>
      </c>
      <c r="C1404">
        <v>127552</v>
      </c>
      <c r="D1404" s="2">
        <v>165</v>
      </c>
      <c r="E1404" s="1">
        <v>45728</v>
      </c>
      <c r="F1404" t="s">
        <v>51</v>
      </c>
    </row>
    <row r="1405" spans="1:6" x14ac:dyDescent="0.25">
      <c r="A1405" t="str">
        <f>"05051"</f>
        <v>05051</v>
      </c>
      <c r="B1405" t="s">
        <v>211</v>
      </c>
      <c r="C1405">
        <v>127553</v>
      </c>
      <c r="D1405" s="2">
        <v>650</v>
      </c>
      <c r="E1405" s="1">
        <v>45728</v>
      </c>
      <c r="F1405" t="s">
        <v>51</v>
      </c>
    </row>
    <row r="1406" spans="1:6" x14ac:dyDescent="0.25">
      <c r="A1406" t="str">
        <f>"04815"</f>
        <v>04815</v>
      </c>
      <c r="B1406" t="s">
        <v>76</v>
      </c>
      <c r="C1406">
        <v>127554</v>
      </c>
      <c r="D1406" s="2">
        <v>458.33</v>
      </c>
      <c r="E1406" s="1">
        <v>45728</v>
      </c>
      <c r="F1406" t="s">
        <v>51</v>
      </c>
    </row>
    <row r="1407" spans="1:6" x14ac:dyDescent="0.25">
      <c r="A1407" t="str">
        <f>"05398"</f>
        <v>05398</v>
      </c>
      <c r="B1407" t="s">
        <v>142</v>
      </c>
      <c r="C1407">
        <v>127555</v>
      </c>
      <c r="D1407" s="2">
        <v>1361.18</v>
      </c>
      <c r="E1407" s="1">
        <v>45728</v>
      </c>
      <c r="F1407" t="s">
        <v>51</v>
      </c>
    </row>
    <row r="1408" spans="1:6" x14ac:dyDescent="0.25">
      <c r="A1408" t="str">
        <f>"05368"</f>
        <v>05368</v>
      </c>
      <c r="B1408" t="s">
        <v>173</v>
      </c>
      <c r="C1408">
        <v>127556</v>
      </c>
      <c r="D1408" s="2">
        <v>2367</v>
      </c>
      <c r="E1408" s="1">
        <v>45728</v>
      </c>
      <c r="F1408" t="s">
        <v>51</v>
      </c>
    </row>
    <row r="1409" spans="1:6" x14ac:dyDescent="0.25">
      <c r="A1409" t="str">
        <f>"05568"</f>
        <v>05568</v>
      </c>
      <c r="B1409" t="s">
        <v>55</v>
      </c>
      <c r="C1409">
        <v>127557</v>
      </c>
      <c r="D1409" s="2">
        <v>322.97000000000003</v>
      </c>
      <c r="E1409" s="1">
        <v>45728</v>
      </c>
      <c r="F1409" t="s">
        <v>51</v>
      </c>
    </row>
    <row r="1410" spans="1:6" x14ac:dyDescent="0.25">
      <c r="A1410" t="str">
        <f>"05513"</f>
        <v>05513</v>
      </c>
      <c r="B1410" t="s">
        <v>212</v>
      </c>
      <c r="C1410">
        <v>127558</v>
      </c>
      <c r="D1410" s="2">
        <v>383.5</v>
      </c>
      <c r="E1410" s="1">
        <v>45728</v>
      </c>
      <c r="F1410" t="s">
        <v>51</v>
      </c>
    </row>
    <row r="1411" spans="1:6" x14ac:dyDescent="0.25">
      <c r="A1411" t="str">
        <f>"04018"</f>
        <v>04018</v>
      </c>
      <c r="B1411" t="s">
        <v>45</v>
      </c>
      <c r="C1411">
        <v>127559</v>
      </c>
      <c r="D1411" s="2">
        <v>1283.8</v>
      </c>
      <c r="E1411" s="1">
        <v>45728</v>
      </c>
      <c r="F1411" t="s">
        <v>51</v>
      </c>
    </row>
    <row r="1412" spans="1:6" x14ac:dyDescent="0.25">
      <c r="A1412" t="str">
        <f>"04464"</f>
        <v>04464</v>
      </c>
      <c r="B1412" t="s">
        <v>45</v>
      </c>
      <c r="C1412">
        <v>127560</v>
      </c>
      <c r="D1412" s="2">
        <v>62</v>
      </c>
      <c r="E1412" s="1">
        <v>45728</v>
      </c>
      <c r="F1412" t="s">
        <v>51</v>
      </c>
    </row>
    <row r="1413" spans="1:6" x14ac:dyDescent="0.25">
      <c r="A1413" t="str">
        <f>"04719"</f>
        <v>04719</v>
      </c>
      <c r="B1413" t="s">
        <v>45</v>
      </c>
      <c r="C1413">
        <v>127561</v>
      </c>
      <c r="D1413" s="2">
        <v>289.04000000000002</v>
      </c>
      <c r="E1413" s="1">
        <v>45728</v>
      </c>
      <c r="F1413" t="s">
        <v>51</v>
      </c>
    </row>
    <row r="1414" spans="1:6" x14ac:dyDescent="0.25">
      <c r="A1414" t="str">
        <f>"00654"</f>
        <v>00654</v>
      </c>
      <c r="B1414" t="s">
        <v>58</v>
      </c>
      <c r="C1414">
        <v>127562</v>
      </c>
      <c r="D1414" s="2">
        <v>3115.14</v>
      </c>
      <c r="E1414" s="1">
        <v>45728</v>
      </c>
      <c r="F1414" t="s">
        <v>51</v>
      </c>
    </row>
    <row r="1415" spans="1:6" x14ac:dyDescent="0.25">
      <c r="A1415" t="str">
        <f>"05060"</f>
        <v>05060</v>
      </c>
      <c r="B1415" t="s">
        <v>143</v>
      </c>
      <c r="C1415">
        <v>127563</v>
      </c>
      <c r="D1415" s="2">
        <v>1345.82</v>
      </c>
      <c r="E1415" s="1">
        <v>45728</v>
      </c>
      <c r="F1415" t="s">
        <v>51</v>
      </c>
    </row>
    <row r="1416" spans="1:6" x14ac:dyDescent="0.25">
      <c r="A1416" t="str">
        <f>"01525"</f>
        <v>01525</v>
      </c>
      <c r="B1416" t="s">
        <v>60</v>
      </c>
      <c r="C1416">
        <v>127564</v>
      </c>
      <c r="D1416" s="2">
        <v>194.64</v>
      </c>
      <c r="E1416" s="1">
        <v>45728</v>
      </c>
      <c r="F1416" t="s">
        <v>51</v>
      </c>
    </row>
    <row r="1417" spans="1:6" x14ac:dyDescent="0.25">
      <c r="A1417" t="str">
        <f>"03541"</f>
        <v>03541</v>
      </c>
      <c r="B1417" t="s">
        <v>61</v>
      </c>
      <c r="C1417">
        <v>127565</v>
      </c>
      <c r="D1417" s="2">
        <v>1042.19</v>
      </c>
      <c r="E1417" s="1">
        <v>45728</v>
      </c>
      <c r="F1417" t="s">
        <v>51</v>
      </c>
    </row>
    <row r="1418" spans="1:6" x14ac:dyDescent="0.25">
      <c r="A1418" t="str">
        <f>"05166"</f>
        <v>05166</v>
      </c>
      <c r="B1418" t="s">
        <v>62</v>
      </c>
      <c r="C1418">
        <v>127566</v>
      </c>
      <c r="D1418" s="2">
        <v>999.23</v>
      </c>
      <c r="E1418" s="1">
        <v>45728</v>
      </c>
      <c r="F1418" t="s">
        <v>51</v>
      </c>
    </row>
    <row r="1419" spans="1:6" x14ac:dyDescent="0.25">
      <c r="A1419" t="str">
        <f>"04127"</f>
        <v>04127</v>
      </c>
      <c r="B1419" t="s">
        <v>403</v>
      </c>
      <c r="C1419">
        <v>127567</v>
      </c>
      <c r="D1419" s="2">
        <v>1240</v>
      </c>
      <c r="E1419" s="1">
        <v>45728</v>
      </c>
      <c r="F1419" t="s">
        <v>51</v>
      </c>
    </row>
    <row r="1420" spans="1:6" x14ac:dyDescent="0.25">
      <c r="A1420" t="str">
        <f>"04244"</f>
        <v>04244</v>
      </c>
      <c r="B1420" t="s">
        <v>265</v>
      </c>
      <c r="C1420">
        <v>127568</v>
      </c>
      <c r="D1420" s="2">
        <v>2950</v>
      </c>
      <c r="E1420" s="1">
        <v>45728</v>
      </c>
      <c r="F1420" t="s">
        <v>51</v>
      </c>
    </row>
    <row r="1421" spans="1:6" x14ac:dyDescent="0.25">
      <c r="A1421" t="str">
        <f>"04388"</f>
        <v>04388</v>
      </c>
      <c r="B1421" t="s">
        <v>63</v>
      </c>
      <c r="C1421">
        <v>127569</v>
      </c>
      <c r="D1421" s="2">
        <v>375.75</v>
      </c>
      <c r="E1421" s="1">
        <v>45728</v>
      </c>
      <c r="F1421" t="s">
        <v>51</v>
      </c>
    </row>
    <row r="1422" spans="1:6" x14ac:dyDescent="0.25">
      <c r="A1422" t="str">
        <f>"05004"</f>
        <v>05004</v>
      </c>
      <c r="B1422" t="s">
        <v>240</v>
      </c>
      <c r="C1422">
        <v>127570</v>
      </c>
      <c r="D1422" s="2">
        <v>330.82</v>
      </c>
      <c r="E1422" s="1">
        <v>45728</v>
      </c>
      <c r="F1422" t="s">
        <v>51</v>
      </c>
    </row>
    <row r="1423" spans="1:6" x14ac:dyDescent="0.25">
      <c r="A1423" t="str">
        <f>"05238"</f>
        <v>05238</v>
      </c>
      <c r="B1423" t="s">
        <v>477</v>
      </c>
      <c r="C1423">
        <v>127571</v>
      </c>
      <c r="D1423" s="2">
        <v>250</v>
      </c>
      <c r="E1423" s="1">
        <v>45728</v>
      </c>
      <c r="F1423" t="s">
        <v>15</v>
      </c>
    </row>
    <row r="1424" spans="1:6" x14ac:dyDescent="0.25">
      <c r="A1424" t="str">
        <f>"01596"</f>
        <v>01596</v>
      </c>
      <c r="B1424" t="s">
        <v>66</v>
      </c>
      <c r="C1424">
        <v>127572</v>
      </c>
      <c r="D1424" s="2">
        <v>690</v>
      </c>
      <c r="E1424" s="1">
        <v>45728</v>
      </c>
      <c r="F1424" t="s">
        <v>51</v>
      </c>
    </row>
    <row r="1425" spans="1:6" x14ac:dyDescent="0.25">
      <c r="A1425" t="str">
        <f>"00160"</f>
        <v>00160</v>
      </c>
      <c r="B1425" t="s">
        <v>67</v>
      </c>
      <c r="C1425">
        <v>127573</v>
      </c>
      <c r="D1425" s="2">
        <v>840.98</v>
      </c>
      <c r="E1425" s="1">
        <v>45728</v>
      </c>
      <c r="F1425" t="s">
        <v>51</v>
      </c>
    </row>
    <row r="1426" spans="1:6" x14ac:dyDescent="0.25">
      <c r="A1426" t="str">
        <f>"05460"</f>
        <v>05460</v>
      </c>
      <c r="B1426" t="s">
        <v>214</v>
      </c>
      <c r="C1426">
        <v>127574</v>
      </c>
      <c r="D1426" s="2">
        <v>411.02</v>
      </c>
      <c r="E1426" s="1">
        <v>45728</v>
      </c>
      <c r="F1426" t="s">
        <v>51</v>
      </c>
    </row>
    <row r="1427" spans="1:6" x14ac:dyDescent="0.25">
      <c r="A1427" t="str">
        <f>"05129"</f>
        <v>05129</v>
      </c>
      <c r="B1427" t="s">
        <v>68</v>
      </c>
      <c r="C1427">
        <v>127575</v>
      </c>
      <c r="D1427" s="2">
        <v>28.6</v>
      </c>
      <c r="E1427" s="1">
        <v>45728</v>
      </c>
      <c r="F1427" t="s">
        <v>51</v>
      </c>
    </row>
    <row r="1428" spans="1:6" x14ac:dyDescent="0.25">
      <c r="A1428" t="str">
        <f>"05024"</f>
        <v>05024</v>
      </c>
      <c r="B1428" t="s">
        <v>178</v>
      </c>
      <c r="C1428">
        <v>127576</v>
      </c>
      <c r="D1428" s="2">
        <v>139.02000000000001</v>
      </c>
      <c r="E1428" s="1">
        <v>45728</v>
      </c>
      <c r="F1428" t="s">
        <v>51</v>
      </c>
    </row>
    <row r="1429" spans="1:6" x14ac:dyDescent="0.25">
      <c r="A1429" t="str">
        <f>"00340"</f>
        <v>00340</v>
      </c>
      <c r="B1429" t="s">
        <v>69</v>
      </c>
      <c r="C1429">
        <v>127577</v>
      </c>
      <c r="D1429" s="2">
        <v>103987.62</v>
      </c>
      <c r="E1429" s="1">
        <v>45728</v>
      </c>
      <c r="F1429" t="s">
        <v>51</v>
      </c>
    </row>
    <row r="1430" spans="1:6" x14ac:dyDescent="0.25">
      <c r="A1430" t="str">
        <f>"02807"</f>
        <v>02807</v>
      </c>
      <c r="B1430" t="s">
        <v>72</v>
      </c>
      <c r="C1430">
        <v>127578</v>
      </c>
      <c r="D1430" s="2">
        <v>1636</v>
      </c>
      <c r="E1430" s="1">
        <v>45728</v>
      </c>
      <c r="F1430" t="s">
        <v>51</v>
      </c>
    </row>
    <row r="1431" spans="1:6" x14ac:dyDescent="0.25">
      <c r="A1431" t="str">
        <f>"02992"</f>
        <v>02992</v>
      </c>
      <c r="B1431" t="s">
        <v>458</v>
      </c>
      <c r="C1431">
        <v>127579</v>
      </c>
      <c r="D1431" s="2">
        <v>138.84</v>
      </c>
      <c r="E1431" s="1">
        <v>45728</v>
      </c>
      <c r="F1431" t="s">
        <v>51</v>
      </c>
    </row>
    <row r="1432" spans="1:6" x14ac:dyDescent="0.25">
      <c r="A1432" t="str">
        <f>"03651"</f>
        <v>03651</v>
      </c>
      <c r="B1432" t="s">
        <v>360</v>
      </c>
      <c r="C1432">
        <v>127580</v>
      </c>
      <c r="D1432" s="2">
        <v>2003.09</v>
      </c>
      <c r="E1432" s="1">
        <v>45728</v>
      </c>
      <c r="F1432" t="s">
        <v>51</v>
      </c>
    </row>
    <row r="1433" spans="1:6" x14ac:dyDescent="0.25">
      <c r="A1433" t="str">
        <f>"05543"</f>
        <v>05543</v>
      </c>
      <c r="B1433" t="s">
        <v>48</v>
      </c>
      <c r="C1433">
        <v>127581</v>
      </c>
      <c r="D1433" s="2">
        <v>171</v>
      </c>
      <c r="E1433" s="1">
        <v>45728</v>
      </c>
      <c r="F1433" t="s">
        <v>51</v>
      </c>
    </row>
    <row r="1434" spans="1:6" x14ac:dyDescent="0.25">
      <c r="A1434" t="str">
        <f>"05339"</f>
        <v>05339</v>
      </c>
      <c r="B1434" t="s">
        <v>478</v>
      </c>
      <c r="C1434">
        <v>127582</v>
      </c>
      <c r="D1434" s="2">
        <v>80</v>
      </c>
      <c r="E1434" s="1">
        <v>45728</v>
      </c>
      <c r="F1434" t="s">
        <v>51</v>
      </c>
    </row>
    <row r="1435" spans="1:6" x14ac:dyDescent="0.25">
      <c r="A1435" t="str">
        <f>"01429"</f>
        <v>01429</v>
      </c>
      <c r="B1435" t="s">
        <v>479</v>
      </c>
      <c r="C1435">
        <v>127583</v>
      </c>
      <c r="D1435" s="2">
        <v>132</v>
      </c>
      <c r="E1435" s="1">
        <v>45728</v>
      </c>
      <c r="F1435" t="s">
        <v>51</v>
      </c>
    </row>
    <row r="1436" spans="1:6" x14ac:dyDescent="0.25">
      <c r="A1436" t="str">
        <f>"00329"</f>
        <v>00329</v>
      </c>
      <c r="B1436" t="s">
        <v>74</v>
      </c>
      <c r="C1436">
        <v>127584</v>
      </c>
      <c r="D1436" s="2">
        <v>453</v>
      </c>
      <c r="E1436" s="1">
        <v>45728</v>
      </c>
      <c r="F1436" t="s">
        <v>51</v>
      </c>
    </row>
    <row r="1437" spans="1:6" x14ac:dyDescent="0.25">
      <c r="A1437" t="str">
        <f>"04549"</f>
        <v>04549</v>
      </c>
      <c r="B1437" t="s">
        <v>243</v>
      </c>
      <c r="C1437">
        <v>127585</v>
      </c>
      <c r="D1437" s="2">
        <v>7864.01</v>
      </c>
      <c r="E1437" s="1">
        <v>45728</v>
      </c>
      <c r="F1437" t="s">
        <v>51</v>
      </c>
    </row>
    <row r="1438" spans="1:6" x14ac:dyDescent="0.25">
      <c r="A1438" t="str">
        <f>"01549"</f>
        <v>01549</v>
      </c>
      <c r="B1438" t="s">
        <v>244</v>
      </c>
      <c r="C1438">
        <v>127586</v>
      </c>
      <c r="D1438" s="2">
        <v>518.20000000000005</v>
      </c>
      <c r="E1438" s="1">
        <v>45728</v>
      </c>
      <c r="F1438" t="s">
        <v>51</v>
      </c>
    </row>
    <row r="1439" spans="1:6" x14ac:dyDescent="0.25">
      <c r="A1439" t="str">
        <f>"05478"</f>
        <v>05478</v>
      </c>
      <c r="B1439" t="s">
        <v>150</v>
      </c>
      <c r="C1439">
        <v>127587</v>
      </c>
      <c r="D1439" s="2">
        <v>1270.4100000000001</v>
      </c>
      <c r="E1439" s="1">
        <v>45728</v>
      </c>
      <c r="F1439" t="s">
        <v>51</v>
      </c>
    </row>
    <row r="1440" spans="1:6" x14ac:dyDescent="0.25">
      <c r="A1440" t="str">
        <f>"00364"</f>
        <v>00364</v>
      </c>
      <c r="B1440" t="s">
        <v>77</v>
      </c>
      <c r="C1440">
        <v>127588</v>
      </c>
      <c r="D1440" s="2">
        <v>1386.13</v>
      </c>
      <c r="E1440" s="1">
        <v>45728</v>
      </c>
      <c r="F1440" t="s">
        <v>51</v>
      </c>
    </row>
    <row r="1441" spans="1:6" x14ac:dyDescent="0.25">
      <c r="A1441" t="str">
        <f>"03010"</f>
        <v>03010</v>
      </c>
      <c r="B1441" t="s">
        <v>219</v>
      </c>
      <c r="C1441">
        <v>127589</v>
      </c>
      <c r="D1441" s="2">
        <v>508.12</v>
      </c>
      <c r="E1441" s="1">
        <v>45728</v>
      </c>
      <c r="F1441" t="s">
        <v>51</v>
      </c>
    </row>
    <row r="1442" spans="1:6" x14ac:dyDescent="0.25">
      <c r="A1442" t="str">
        <f>"00391"</f>
        <v>00391</v>
      </c>
      <c r="B1442" t="s">
        <v>220</v>
      </c>
      <c r="C1442">
        <v>127590</v>
      </c>
      <c r="D1442" s="2">
        <v>18.5</v>
      </c>
      <c r="E1442" s="1">
        <v>45728</v>
      </c>
      <c r="F1442" t="s">
        <v>51</v>
      </c>
    </row>
    <row r="1443" spans="1:6" x14ac:dyDescent="0.25">
      <c r="A1443" t="str">
        <f>"03878"</f>
        <v>03878</v>
      </c>
      <c r="B1443" t="s">
        <v>221</v>
      </c>
      <c r="C1443">
        <v>127591</v>
      </c>
      <c r="D1443" s="2">
        <v>976.49</v>
      </c>
      <c r="E1443" s="1">
        <v>45728</v>
      </c>
      <c r="F1443" t="s">
        <v>51</v>
      </c>
    </row>
    <row r="1444" spans="1:6" x14ac:dyDescent="0.25">
      <c r="A1444" t="str">
        <f>"01869"</f>
        <v>01869</v>
      </c>
      <c r="B1444" t="s">
        <v>411</v>
      </c>
      <c r="C1444">
        <v>127592</v>
      </c>
      <c r="D1444" s="2">
        <v>110.8</v>
      </c>
      <c r="E1444" s="1">
        <v>45728</v>
      </c>
      <c r="F1444" t="s">
        <v>51</v>
      </c>
    </row>
    <row r="1445" spans="1:6" x14ac:dyDescent="0.25">
      <c r="A1445" t="str">
        <f>"01877"</f>
        <v>01877</v>
      </c>
      <c r="B1445" t="s">
        <v>79</v>
      </c>
      <c r="C1445">
        <v>127593</v>
      </c>
      <c r="D1445" s="2">
        <v>140.4</v>
      </c>
      <c r="E1445" s="1">
        <v>45728</v>
      </c>
      <c r="F1445" t="s">
        <v>51</v>
      </c>
    </row>
    <row r="1446" spans="1:6" x14ac:dyDescent="0.25">
      <c r="A1446" t="str">
        <f>"05617"</f>
        <v>05617</v>
      </c>
      <c r="B1446" t="s">
        <v>461</v>
      </c>
      <c r="C1446">
        <v>127594</v>
      </c>
      <c r="D1446" s="2">
        <v>2614</v>
      </c>
      <c r="E1446" s="1">
        <v>45728</v>
      </c>
      <c r="F1446" t="s">
        <v>51</v>
      </c>
    </row>
    <row r="1447" spans="1:6" x14ac:dyDescent="0.25">
      <c r="A1447" t="str">
        <f>"03746"</f>
        <v>03746</v>
      </c>
      <c r="B1447" t="s">
        <v>247</v>
      </c>
      <c r="C1447">
        <v>127595</v>
      </c>
      <c r="D1447" s="2">
        <v>118</v>
      </c>
      <c r="E1447" s="1">
        <v>45728</v>
      </c>
      <c r="F1447" t="s">
        <v>51</v>
      </c>
    </row>
    <row r="1448" spans="1:6" x14ac:dyDescent="0.25">
      <c r="A1448" t="str">
        <f>"04802"</f>
        <v>04802</v>
      </c>
      <c r="B1448" t="s">
        <v>22</v>
      </c>
      <c r="C1448">
        <v>127596</v>
      </c>
      <c r="D1448" s="2">
        <v>128.6</v>
      </c>
      <c r="E1448" s="1">
        <v>45728</v>
      </c>
      <c r="F1448" t="s">
        <v>51</v>
      </c>
    </row>
    <row r="1449" spans="1:6" x14ac:dyDescent="0.25">
      <c r="A1449" t="str">
        <f>"04304"</f>
        <v>04304</v>
      </c>
      <c r="B1449" t="s">
        <v>84</v>
      </c>
      <c r="C1449">
        <v>127597</v>
      </c>
      <c r="D1449" s="2">
        <v>16365.39</v>
      </c>
      <c r="E1449" s="1">
        <v>45728</v>
      </c>
      <c r="F1449" t="s">
        <v>51</v>
      </c>
    </row>
    <row r="1450" spans="1:6" x14ac:dyDescent="0.25">
      <c r="A1450" t="str">
        <f>"00460"</f>
        <v>00460</v>
      </c>
      <c r="B1450" t="s">
        <v>291</v>
      </c>
      <c r="C1450">
        <v>127598</v>
      </c>
      <c r="D1450" s="2">
        <v>4810.3100000000004</v>
      </c>
      <c r="E1450" s="1">
        <v>45728</v>
      </c>
      <c r="F1450" t="s">
        <v>51</v>
      </c>
    </row>
    <row r="1451" spans="1:6" x14ac:dyDescent="0.25">
      <c r="A1451" t="str">
        <f>"05623"</f>
        <v>05623</v>
      </c>
      <c r="B1451" t="s">
        <v>480</v>
      </c>
      <c r="C1451">
        <v>127599</v>
      </c>
      <c r="D1451" s="2">
        <v>96.01</v>
      </c>
      <c r="E1451" s="1">
        <v>45728</v>
      </c>
      <c r="F1451" t="s">
        <v>15</v>
      </c>
    </row>
    <row r="1452" spans="1:6" x14ac:dyDescent="0.25">
      <c r="A1452" t="str">
        <f>"01415"</f>
        <v>01415</v>
      </c>
      <c r="B1452" t="s">
        <v>89</v>
      </c>
      <c r="C1452">
        <v>127600</v>
      </c>
      <c r="D1452" s="2">
        <v>1481.18</v>
      </c>
      <c r="E1452" s="1">
        <v>45728</v>
      </c>
      <c r="F1452" t="s">
        <v>51</v>
      </c>
    </row>
    <row r="1453" spans="1:6" x14ac:dyDescent="0.25">
      <c r="A1453" t="str">
        <f>"04533"</f>
        <v>04533</v>
      </c>
      <c r="B1453" t="s">
        <v>250</v>
      </c>
      <c r="C1453">
        <v>127601</v>
      </c>
      <c r="D1453" s="2">
        <v>134.5</v>
      </c>
      <c r="E1453" s="1">
        <v>45728</v>
      </c>
      <c r="F1453" t="s">
        <v>51</v>
      </c>
    </row>
    <row r="1454" spans="1:6" x14ac:dyDescent="0.25">
      <c r="A1454" t="str">
        <f>"05241"</f>
        <v>05241</v>
      </c>
      <c r="B1454" t="s">
        <v>94</v>
      </c>
      <c r="C1454">
        <v>127602</v>
      </c>
      <c r="D1454" s="2">
        <v>36</v>
      </c>
      <c r="E1454" s="1">
        <v>45728</v>
      </c>
      <c r="F1454" t="s">
        <v>51</v>
      </c>
    </row>
    <row r="1455" spans="1:6" x14ac:dyDescent="0.25">
      <c r="A1455" t="str">
        <f>"04331"</f>
        <v>04331</v>
      </c>
      <c r="B1455" t="s">
        <v>96</v>
      </c>
      <c r="C1455">
        <v>127603</v>
      </c>
      <c r="D1455" s="2">
        <v>29235.5</v>
      </c>
      <c r="E1455" s="1">
        <v>45728</v>
      </c>
      <c r="F1455" t="s">
        <v>51</v>
      </c>
    </row>
    <row r="1456" spans="1:6" x14ac:dyDescent="0.25">
      <c r="A1456" t="str">
        <f>"04331"</f>
        <v>04331</v>
      </c>
      <c r="B1456" t="s">
        <v>96</v>
      </c>
      <c r="C1456">
        <v>127604</v>
      </c>
      <c r="D1456" s="2">
        <v>2543.9899999999998</v>
      </c>
      <c r="E1456" s="1">
        <v>45728</v>
      </c>
      <c r="F1456" t="s">
        <v>51</v>
      </c>
    </row>
    <row r="1457" spans="1:6" x14ac:dyDescent="0.25">
      <c r="A1457" t="str">
        <f>"05481"</f>
        <v>05481</v>
      </c>
      <c r="B1457" t="s">
        <v>98</v>
      </c>
      <c r="C1457">
        <v>127605</v>
      </c>
      <c r="D1457" s="2">
        <v>140985.70000000001</v>
      </c>
      <c r="E1457" s="1">
        <v>45728</v>
      </c>
      <c r="F1457" t="s">
        <v>51</v>
      </c>
    </row>
    <row r="1458" spans="1:6" x14ac:dyDescent="0.25">
      <c r="A1458" t="str">
        <f>"03974"</f>
        <v>03974</v>
      </c>
      <c r="B1458" t="s">
        <v>252</v>
      </c>
      <c r="C1458">
        <v>127606</v>
      </c>
      <c r="D1458" s="2">
        <v>583.87</v>
      </c>
      <c r="E1458" s="1">
        <v>45728</v>
      </c>
      <c r="F1458" t="s">
        <v>51</v>
      </c>
    </row>
    <row r="1459" spans="1:6" x14ac:dyDescent="0.25">
      <c r="A1459" t="str">
        <f>"02791"</f>
        <v>02791</v>
      </c>
      <c r="B1459" t="s">
        <v>273</v>
      </c>
      <c r="C1459">
        <v>127607</v>
      </c>
      <c r="D1459" s="2">
        <v>1000</v>
      </c>
      <c r="E1459" s="1">
        <v>45728</v>
      </c>
      <c r="F1459" t="s">
        <v>51</v>
      </c>
    </row>
    <row r="1460" spans="1:6" x14ac:dyDescent="0.25">
      <c r="A1460" t="str">
        <f>"05172"</f>
        <v>05172</v>
      </c>
      <c r="B1460" t="s">
        <v>101</v>
      </c>
      <c r="C1460">
        <v>127608</v>
      </c>
      <c r="D1460" s="2">
        <v>598.85</v>
      </c>
      <c r="E1460" s="1">
        <v>45728</v>
      </c>
      <c r="F1460" t="s">
        <v>51</v>
      </c>
    </row>
    <row r="1461" spans="1:6" x14ac:dyDescent="0.25">
      <c r="A1461" t="str">
        <f>"1"</f>
        <v>1</v>
      </c>
      <c r="B1461" t="s">
        <v>481</v>
      </c>
      <c r="C1461">
        <v>127609</v>
      </c>
      <c r="D1461" s="2">
        <v>93</v>
      </c>
      <c r="E1461" s="1">
        <v>45728</v>
      </c>
      <c r="F1461" t="s">
        <v>15</v>
      </c>
    </row>
    <row r="1462" spans="1:6" x14ac:dyDescent="0.25">
      <c r="A1462" t="str">
        <f>"03842"</f>
        <v>03842</v>
      </c>
      <c r="B1462" t="s">
        <v>483</v>
      </c>
      <c r="C1462">
        <v>127610</v>
      </c>
      <c r="D1462" s="2">
        <v>2132</v>
      </c>
      <c r="E1462" s="1">
        <v>45728</v>
      </c>
      <c r="F1462" t="s">
        <v>51</v>
      </c>
    </row>
    <row r="1463" spans="1:6" x14ac:dyDescent="0.25">
      <c r="A1463" t="str">
        <f>"05620"</f>
        <v>05620</v>
      </c>
      <c r="B1463" t="s">
        <v>484</v>
      </c>
      <c r="C1463">
        <v>127611</v>
      </c>
      <c r="D1463" s="2">
        <v>1440</v>
      </c>
      <c r="E1463" s="1">
        <v>45728</v>
      </c>
      <c r="F1463" t="s">
        <v>51</v>
      </c>
    </row>
    <row r="1464" spans="1:6" x14ac:dyDescent="0.25">
      <c r="A1464" t="str">
        <f>"01648"</f>
        <v>01648</v>
      </c>
      <c r="B1464" t="s">
        <v>103</v>
      </c>
      <c r="C1464">
        <v>127612</v>
      </c>
      <c r="D1464" s="2">
        <v>974.77</v>
      </c>
      <c r="E1464" s="1">
        <v>45728</v>
      </c>
      <c r="F1464" t="s">
        <v>51</v>
      </c>
    </row>
    <row r="1465" spans="1:6" x14ac:dyDescent="0.25">
      <c r="A1465" t="str">
        <f>"03734"</f>
        <v>03734</v>
      </c>
      <c r="B1465" t="s">
        <v>104</v>
      </c>
      <c r="C1465">
        <v>127613</v>
      </c>
      <c r="D1465" s="2">
        <v>133.19999999999999</v>
      </c>
      <c r="E1465" s="1">
        <v>45728</v>
      </c>
      <c r="F1465" t="s">
        <v>51</v>
      </c>
    </row>
    <row r="1466" spans="1:6" x14ac:dyDescent="0.25">
      <c r="A1466" t="str">
        <f>"05451"</f>
        <v>05451</v>
      </c>
      <c r="B1466" t="s">
        <v>105</v>
      </c>
      <c r="C1466">
        <v>127614</v>
      </c>
      <c r="D1466" s="2">
        <v>1950</v>
      </c>
      <c r="E1466" s="1">
        <v>45728</v>
      </c>
      <c r="F1466" t="s">
        <v>51</v>
      </c>
    </row>
    <row r="1467" spans="1:6" x14ac:dyDescent="0.25">
      <c r="A1467" t="str">
        <f>"03329"</f>
        <v>03329</v>
      </c>
      <c r="B1467" t="s">
        <v>107</v>
      </c>
      <c r="C1467">
        <v>127615</v>
      </c>
      <c r="D1467" s="2">
        <v>2100</v>
      </c>
      <c r="E1467" s="1">
        <v>45728</v>
      </c>
      <c r="F1467" t="s">
        <v>51</v>
      </c>
    </row>
    <row r="1468" spans="1:6" x14ac:dyDescent="0.25">
      <c r="A1468" t="str">
        <f>"02536"</f>
        <v>02536</v>
      </c>
      <c r="B1468" t="s">
        <v>108</v>
      </c>
      <c r="C1468">
        <v>127616</v>
      </c>
      <c r="D1468" s="2">
        <v>532.16</v>
      </c>
      <c r="E1468" s="1">
        <v>45728</v>
      </c>
      <c r="F1468" t="s">
        <v>51</v>
      </c>
    </row>
    <row r="1469" spans="1:6" x14ac:dyDescent="0.25">
      <c r="A1469" t="str">
        <f>"05298"</f>
        <v>05298</v>
      </c>
      <c r="B1469" t="s">
        <v>111</v>
      </c>
      <c r="C1469">
        <v>127617</v>
      </c>
      <c r="D1469" s="2">
        <v>5509.23</v>
      </c>
      <c r="E1469" s="1">
        <v>45728</v>
      </c>
      <c r="F1469" t="s">
        <v>51</v>
      </c>
    </row>
    <row r="1470" spans="1:6" x14ac:dyDescent="0.25">
      <c r="A1470" t="str">
        <f>"04308"</f>
        <v>04308</v>
      </c>
      <c r="B1470" t="s">
        <v>198</v>
      </c>
      <c r="C1470">
        <v>127618</v>
      </c>
      <c r="D1470" s="2">
        <v>5957.26</v>
      </c>
      <c r="E1470" s="1">
        <v>45728</v>
      </c>
      <c r="F1470" t="s">
        <v>51</v>
      </c>
    </row>
    <row r="1471" spans="1:6" x14ac:dyDescent="0.25">
      <c r="A1471" t="str">
        <f>"00437"</f>
        <v>00437</v>
      </c>
      <c r="B1471" t="s">
        <v>113</v>
      </c>
      <c r="C1471">
        <v>127619</v>
      </c>
      <c r="D1471" s="2">
        <v>356.32</v>
      </c>
      <c r="E1471" s="1">
        <v>45728</v>
      </c>
      <c r="F1471" t="s">
        <v>51</v>
      </c>
    </row>
    <row r="1472" spans="1:6" x14ac:dyDescent="0.25">
      <c r="A1472" t="str">
        <f>"03988"</f>
        <v>03988</v>
      </c>
      <c r="B1472" t="s">
        <v>159</v>
      </c>
      <c r="C1472">
        <v>127620</v>
      </c>
      <c r="D1472" s="2">
        <v>3267.54</v>
      </c>
      <c r="E1472" s="1">
        <v>45728</v>
      </c>
      <c r="F1472" t="s">
        <v>51</v>
      </c>
    </row>
    <row r="1473" spans="1:6" x14ac:dyDescent="0.25">
      <c r="A1473" t="str">
        <f>"05538"</f>
        <v>05538</v>
      </c>
      <c r="B1473" t="s">
        <v>115</v>
      </c>
      <c r="C1473">
        <v>127621</v>
      </c>
      <c r="D1473" s="2">
        <v>1007.25</v>
      </c>
      <c r="E1473" s="1">
        <v>45728</v>
      </c>
      <c r="F1473" t="s">
        <v>51</v>
      </c>
    </row>
    <row r="1474" spans="1:6" x14ac:dyDescent="0.25">
      <c r="A1474" t="str">
        <f>"05566"</f>
        <v>05566</v>
      </c>
      <c r="B1474" t="s">
        <v>317</v>
      </c>
      <c r="C1474">
        <v>127622</v>
      </c>
      <c r="D1474" s="2">
        <v>93241.84</v>
      </c>
      <c r="E1474" s="1">
        <v>45728</v>
      </c>
      <c r="F1474" t="s">
        <v>51</v>
      </c>
    </row>
    <row r="1475" spans="1:6" x14ac:dyDescent="0.25">
      <c r="A1475" t="str">
        <f>"00246"</f>
        <v>00246</v>
      </c>
      <c r="B1475" t="s">
        <v>117</v>
      </c>
      <c r="C1475">
        <v>127623</v>
      </c>
      <c r="D1475" s="2">
        <v>64.06</v>
      </c>
      <c r="E1475" s="1">
        <v>45728</v>
      </c>
      <c r="F1475" t="s">
        <v>51</v>
      </c>
    </row>
    <row r="1476" spans="1:6" x14ac:dyDescent="0.25">
      <c r="A1476" t="str">
        <f>"04772"</f>
        <v>04772</v>
      </c>
      <c r="B1476" t="s">
        <v>296</v>
      </c>
      <c r="C1476">
        <v>127624</v>
      </c>
      <c r="D1476" s="2">
        <v>2484</v>
      </c>
      <c r="E1476" s="1">
        <v>45728</v>
      </c>
      <c r="F1476" t="s">
        <v>51</v>
      </c>
    </row>
    <row r="1477" spans="1:6" x14ac:dyDescent="0.25">
      <c r="A1477" t="str">
        <f>"04879"</f>
        <v>04879</v>
      </c>
      <c r="B1477" t="s">
        <v>467</v>
      </c>
      <c r="C1477">
        <v>127625</v>
      </c>
      <c r="D1477" s="2">
        <v>139.93</v>
      </c>
      <c r="E1477" s="1">
        <v>45728</v>
      </c>
      <c r="F1477" t="s">
        <v>51</v>
      </c>
    </row>
    <row r="1478" spans="1:6" x14ac:dyDescent="0.25">
      <c r="A1478" t="str">
        <f>"00936"</f>
        <v>00936</v>
      </c>
      <c r="B1478" t="s">
        <v>124</v>
      </c>
      <c r="C1478">
        <v>127626</v>
      </c>
      <c r="D1478" s="2">
        <v>64.37</v>
      </c>
      <c r="E1478" s="1">
        <v>45728</v>
      </c>
      <c r="F1478" t="s">
        <v>51</v>
      </c>
    </row>
    <row r="1479" spans="1:6" x14ac:dyDescent="0.25">
      <c r="A1479" t="str">
        <f>"04099"</f>
        <v>04099</v>
      </c>
      <c r="B1479" t="s">
        <v>444</v>
      </c>
      <c r="C1479">
        <v>127627</v>
      </c>
      <c r="D1479" s="2">
        <v>495</v>
      </c>
      <c r="E1479" s="1">
        <v>45728</v>
      </c>
      <c r="F1479" t="s">
        <v>51</v>
      </c>
    </row>
    <row r="1480" spans="1:6" x14ac:dyDescent="0.25">
      <c r="A1480" t="str">
        <f>"04778"</f>
        <v>04778</v>
      </c>
      <c r="B1480" t="s">
        <v>165</v>
      </c>
      <c r="C1480">
        <v>127628</v>
      </c>
      <c r="D1480" s="2">
        <v>6900</v>
      </c>
      <c r="E1480" s="1">
        <v>45728</v>
      </c>
      <c r="F1480" t="s">
        <v>51</v>
      </c>
    </row>
    <row r="1481" spans="1:6" x14ac:dyDescent="0.25">
      <c r="A1481" t="str">
        <f>"05325"</f>
        <v>05325</v>
      </c>
      <c r="B1481" t="s">
        <v>129</v>
      </c>
      <c r="C1481">
        <v>127629</v>
      </c>
      <c r="D1481" s="2">
        <v>259.89999999999998</v>
      </c>
      <c r="E1481" s="1">
        <v>45728</v>
      </c>
      <c r="F1481" t="s">
        <v>51</v>
      </c>
    </row>
    <row r="1482" spans="1:6" x14ac:dyDescent="0.25">
      <c r="A1482" t="str">
        <f>"03129"</f>
        <v>03129</v>
      </c>
      <c r="B1482" t="s">
        <v>131</v>
      </c>
      <c r="C1482">
        <v>127630</v>
      </c>
      <c r="D1482" s="2">
        <v>1376.95</v>
      </c>
      <c r="E1482" s="1">
        <v>45728</v>
      </c>
      <c r="F1482" t="s">
        <v>51</v>
      </c>
    </row>
    <row r="1483" spans="1:6" x14ac:dyDescent="0.25">
      <c r="A1483" t="str">
        <f>"01425"</f>
        <v>01425</v>
      </c>
      <c r="B1483" t="s">
        <v>277</v>
      </c>
      <c r="C1483">
        <v>127631</v>
      </c>
      <c r="D1483" s="2">
        <v>1980</v>
      </c>
      <c r="E1483" s="1">
        <v>45728</v>
      </c>
      <c r="F1483" t="s">
        <v>51</v>
      </c>
    </row>
    <row r="1484" spans="1:6" x14ac:dyDescent="0.25">
      <c r="A1484" t="str">
        <f>"03939"</f>
        <v>03939</v>
      </c>
      <c r="B1484" t="s">
        <v>485</v>
      </c>
      <c r="C1484">
        <v>127632</v>
      </c>
      <c r="D1484" s="2">
        <v>1350</v>
      </c>
      <c r="E1484" s="1">
        <v>45728</v>
      </c>
      <c r="F1484" t="s">
        <v>51</v>
      </c>
    </row>
    <row r="1485" spans="1:6" x14ac:dyDescent="0.25">
      <c r="A1485" t="str">
        <f>"05330"</f>
        <v>05330</v>
      </c>
      <c r="B1485" t="s">
        <v>134</v>
      </c>
      <c r="C1485">
        <v>127633</v>
      </c>
      <c r="D1485" s="2">
        <v>190</v>
      </c>
      <c r="E1485" s="1">
        <v>45728</v>
      </c>
      <c r="F1485" t="s">
        <v>51</v>
      </c>
    </row>
    <row r="1486" spans="1:6" x14ac:dyDescent="0.25">
      <c r="A1486" t="str">
        <f>"01247"</f>
        <v>01247</v>
      </c>
      <c r="B1486" t="s">
        <v>168</v>
      </c>
      <c r="C1486">
        <v>127634</v>
      </c>
      <c r="D1486" s="2">
        <v>1574</v>
      </c>
      <c r="E1486" s="1">
        <v>45728</v>
      </c>
      <c r="F1486" t="s">
        <v>51</v>
      </c>
    </row>
    <row r="1487" spans="1:6" x14ac:dyDescent="0.25">
      <c r="A1487" t="str">
        <f>"04832"</f>
        <v>04832</v>
      </c>
      <c r="B1487" t="s">
        <v>417</v>
      </c>
      <c r="C1487">
        <v>127635</v>
      </c>
      <c r="D1487" s="2">
        <v>130.5</v>
      </c>
      <c r="E1487" s="1">
        <v>45728</v>
      </c>
      <c r="F1487" t="s">
        <v>51</v>
      </c>
    </row>
    <row r="1488" spans="1:6" x14ac:dyDescent="0.25">
      <c r="A1488" t="str">
        <f>"02693"</f>
        <v>02693</v>
      </c>
      <c r="B1488" t="s">
        <v>136</v>
      </c>
      <c r="C1488">
        <v>127636</v>
      </c>
      <c r="D1488" s="2">
        <v>132</v>
      </c>
      <c r="E1488" s="1">
        <v>45728</v>
      </c>
      <c r="F1488" t="s">
        <v>51</v>
      </c>
    </row>
    <row r="1489" spans="1:6" x14ac:dyDescent="0.25">
      <c r="A1489" t="str">
        <f>"00969"</f>
        <v>00969</v>
      </c>
      <c r="B1489" t="s">
        <v>137</v>
      </c>
      <c r="C1489">
        <v>127637</v>
      </c>
      <c r="D1489" s="2">
        <v>7503.21</v>
      </c>
      <c r="E1489" s="1">
        <v>45728</v>
      </c>
      <c r="F1489" t="s">
        <v>51</v>
      </c>
    </row>
    <row r="1490" spans="1:6" x14ac:dyDescent="0.25">
      <c r="A1490" t="str">
        <f>"1"</f>
        <v>1</v>
      </c>
      <c r="B1490" t="s">
        <v>486</v>
      </c>
      <c r="C1490">
        <v>127638</v>
      </c>
      <c r="D1490" s="2">
        <v>53</v>
      </c>
      <c r="E1490" s="1">
        <v>45728</v>
      </c>
      <c r="F1490" t="s">
        <v>51</v>
      </c>
    </row>
    <row r="1491" spans="1:6" x14ac:dyDescent="0.25">
      <c r="A1491" t="str">
        <f>"05048"</f>
        <v>05048</v>
      </c>
      <c r="B1491" t="s">
        <v>138</v>
      </c>
      <c r="C1491">
        <v>127639</v>
      </c>
      <c r="D1491" s="2">
        <v>375</v>
      </c>
      <c r="E1491" s="1">
        <v>45728</v>
      </c>
      <c r="F1491" t="s">
        <v>51</v>
      </c>
    </row>
    <row r="1492" spans="1:6" x14ac:dyDescent="0.25">
      <c r="A1492" t="str">
        <f>"05624"</f>
        <v>05624</v>
      </c>
      <c r="B1492" t="s">
        <v>487</v>
      </c>
      <c r="C1492">
        <v>127640</v>
      </c>
      <c r="D1492" s="2">
        <v>104</v>
      </c>
      <c r="E1492" s="1">
        <v>45728</v>
      </c>
      <c r="F1492" t="s">
        <v>51</v>
      </c>
    </row>
    <row r="1493" spans="1:6" x14ac:dyDescent="0.25">
      <c r="A1493" t="str">
        <f>"03963"</f>
        <v>03963</v>
      </c>
      <c r="B1493" t="s">
        <v>207</v>
      </c>
      <c r="C1493">
        <v>127641</v>
      </c>
      <c r="D1493" s="2">
        <v>2858</v>
      </c>
      <c r="E1493" s="1">
        <v>45728</v>
      </c>
      <c r="F1493" t="s">
        <v>51</v>
      </c>
    </row>
    <row r="1494" spans="1:6" x14ac:dyDescent="0.25">
      <c r="A1494" t="str">
        <f>"03018"</f>
        <v>03018</v>
      </c>
      <c r="B1494" t="s">
        <v>236</v>
      </c>
      <c r="C1494">
        <v>127642</v>
      </c>
      <c r="D1494" s="2">
        <v>518.5</v>
      </c>
      <c r="E1494" s="1">
        <v>45728</v>
      </c>
      <c r="F1494" t="s">
        <v>51</v>
      </c>
    </row>
    <row r="1495" spans="1:6" x14ac:dyDescent="0.25">
      <c r="A1495" t="str">
        <f>"05232"</f>
        <v>05232</v>
      </c>
      <c r="B1495" t="s">
        <v>333</v>
      </c>
      <c r="C1495">
        <v>127643</v>
      </c>
      <c r="D1495" s="2">
        <v>157.44</v>
      </c>
      <c r="E1495" s="1">
        <v>45728</v>
      </c>
      <c r="F1495" t="s">
        <v>51</v>
      </c>
    </row>
    <row r="1496" spans="1:6" x14ac:dyDescent="0.25">
      <c r="A1496" t="str">
        <f>"1"</f>
        <v>1</v>
      </c>
      <c r="B1496" t="s">
        <v>488</v>
      </c>
      <c r="C1496">
        <v>127644</v>
      </c>
      <c r="D1496" s="2">
        <v>30.55</v>
      </c>
      <c r="E1496" s="1">
        <v>45728</v>
      </c>
      <c r="F1496" t="s">
        <v>51</v>
      </c>
    </row>
    <row r="1497" spans="1:6" x14ac:dyDescent="0.25">
      <c r="A1497" t="str">
        <f>"1"</f>
        <v>1</v>
      </c>
      <c r="B1497" t="s">
        <v>482</v>
      </c>
      <c r="C1497">
        <v>127609</v>
      </c>
      <c r="D1497" s="2">
        <v>93</v>
      </c>
      <c r="E1497" s="1">
        <v>45729</v>
      </c>
      <c r="F1497" t="s">
        <v>15</v>
      </c>
    </row>
    <row r="1498" spans="1:6" x14ac:dyDescent="0.25">
      <c r="A1498" t="str">
        <f>"01012"</f>
        <v>01012</v>
      </c>
      <c r="B1498" t="s">
        <v>33</v>
      </c>
      <c r="C1498">
        <v>2064</v>
      </c>
      <c r="D1498" s="2">
        <v>11003.2</v>
      </c>
      <c r="E1498" s="1">
        <v>45733</v>
      </c>
      <c r="F1498" t="s">
        <v>10</v>
      </c>
    </row>
    <row r="1499" spans="1:6" x14ac:dyDescent="0.25">
      <c r="A1499" t="str">
        <f>"01090"</f>
        <v>01090</v>
      </c>
      <c r="B1499" t="s">
        <v>35</v>
      </c>
      <c r="C1499">
        <v>2065</v>
      </c>
      <c r="D1499" s="2">
        <v>16478.060000000001</v>
      </c>
      <c r="E1499" s="1">
        <v>45734</v>
      </c>
      <c r="F1499" t="s">
        <v>10</v>
      </c>
    </row>
    <row r="1500" spans="1:6" x14ac:dyDescent="0.25">
      <c r="A1500" t="str">
        <f>"03818"</f>
        <v>03818</v>
      </c>
      <c r="B1500" t="s">
        <v>19</v>
      </c>
      <c r="C1500">
        <v>2055</v>
      </c>
      <c r="D1500" s="2">
        <v>739.56</v>
      </c>
      <c r="E1500" s="1">
        <v>45737</v>
      </c>
      <c r="F1500" t="s">
        <v>10</v>
      </c>
    </row>
    <row r="1501" spans="1:6" x14ac:dyDescent="0.25">
      <c r="A1501" t="str">
        <f>"05331"</f>
        <v>05331</v>
      </c>
      <c r="B1501" t="s">
        <v>23</v>
      </c>
      <c r="C1501">
        <v>2056</v>
      </c>
      <c r="D1501" s="2">
        <v>553.85</v>
      </c>
      <c r="E1501" s="1">
        <v>45737</v>
      </c>
      <c r="F1501" t="s">
        <v>10</v>
      </c>
    </row>
    <row r="1502" spans="1:6" x14ac:dyDescent="0.25">
      <c r="A1502" t="str">
        <f>"04777"</f>
        <v>04777</v>
      </c>
      <c r="B1502" t="s">
        <v>22</v>
      </c>
      <c r="C1502">
        <v>2057</v>
      </c>
      <c r="D1502" s="2">
        <v>746.15</v>
      </c>
      <c r="E1502" s="1">
        <v>45737</v>
      </c>
      <c r="F1502" t="s">
        <v>10</v>
      </c>
    </row>
    <row r="1503" spans="1:6" x14ac:dyDescent="0.25">
      <c r="A1503" t="str">
        <f>"00555"</f>
        <v>00555</v>
      </c>
      <c r="B1503" t="s">
        <v>16</v>
      </c>
      <c r="C1503">
        <v>2058</v>
      </c>
      <c r="D1503" s="2">
        <v>21169.99</v>
      </c>
      <c r="E1503" s="1">
        <v>45737</v>
      </c>
      <c r="F1503" t="s">
        <v>10</v>
      </c>
    </row>
    <row r="1504" spans="1:6" x14ac:dyDescent="0.25">
      <c r="A1504" t="str">
        <f>"04267"</f>
        <v>04267</v>
      </c>
      <c r="B1504" t="s">
        <v>20</v>
      </c>
      <c r="C1504">
        <v>2060</v>
      </c>
      <c r="D1504" s="2">
        <v>335.8</v>
      </c>
      <c r="E1504" s="1">
        <v>45737</v>
      </c>
      <c r="F1504" t="s">
        <v>10</v>
      </c>
    </row>
    <row r="1505" spans="1:6" x14ac:dyDescent="0.25">
      <c r="A1505" t="str">
        <f>"04330"</f>
        <v>04330</v>
      </c>
      <c r="B1505" t="s">
        <v>21</v>
      </c>
      <c r="C1505">
        <v>2061</v>
      </c>
      <c r="D1505" s="2">
        <v>138.46</v>
      </c>
      <c r="E1505" s="1">
        <v>45737</v>
      </c>
      <c r="F1505" t="s">
        <v>10</v>
      </c>
    </row>
    <row r="1506" spans="1:6" x14ac:dyDescent="0.25">
      <c r="A1506" t="str">
        <f>"04987"</f>
        <v>04987</v>
      </c>
      <c r="B1506" t="s">
        <v>21</v>
      </c>
      <c r="C1506">
        <v>2062</v>
      </c>
      <c r="D1506" s="2">
        <v>670.66</v>
      </c>
      <c r="E1506" s="1">
        <v>45737</v>
      </c>
      <c r="F1506" t="s">
        <v>10</v>
      </c>
    </row>
    <row r="1507" spans="1:6" x14ac:dyDescent="0.25">
      <c r="A1507" t="str">
        <f>"01532"</f>
        <v>01532</v>
      </c>
      <c r="B1507" t="s">
        <v>17</v>
      </c>
      <c r="C1507">
        <v>2063</v>
      </c>
      <c r="D1507" s="2">
        <v>167466.71</v>
      </c>
      <c r="E1507" s="1">
        <v>45737</v>
      </c>
      <c r="F1507" t="s">
        <v>10</v>
      </c>
    </row>
    <row r="1508" spans="1:6" x14ac:dyDescent="0.25">
      <c r="A1508" t="str">
        <f>"03788"</f>
        <v>03788</v>
      </c>
      <c r="B1508" t="s">
        <v>18</v>
      </c>
      <c r="C1508">
        <v>2059</v>
      </c>
      <c r="D1508" s="2">
        <v>23626.54</v>
      </c>
      <c r="E1508" s="1">
        <v>45740</v>
      </c>
      <c r="F1508" t="s">
        <v>10</v>
      </c>
    </row>
    <row r="1509" spans="1:6" x14ac:dyDescent="0.25">
      <c r="A1509" t="str">
        <f>"03706"</f>
        <v>03706</v>
      </c>
      <c r="B1509" t="s">
        <v>11</v>
      </c>
      <c r="C1509">
        <v>0</v>
      </c>
      <c r="D1509" s="2">
        <v>0</v>
      </c>
      <c r="E1509" s="1">
        <v>45741</v>
      </c>
      <c r="F1509" t="s">
        <v>7</v>
      </c>
    </row>
    <row r="1510" spans="1:6" x14ac:dyDescent="0.25">
      <c r="A1510" t="str">
        <f>"04314"</f>
        <v>04314</v>
      </c>
      <c r="B1510" t="s">
        <v>140</v>
      </c>
      <c r="C1510">
        <v>127646</v>
      </c>
      <c r="D1510" s="2">
        <v>3500</v>
      </c>
      <c r="E1510" s="1">
        <v>45742</v>
      </c>
      <c r="F1510" t="s">
        <v>51</v>
      </c>
    </row>
    <row r="1511" spans="1:6" x14ac:dyDescent="0.25">
      <c r="A1511" t="str">
        <f>"04037"</f>
        <v>04037</v>
      </c>
      <c r="B1511" t="s">
        <v>209</v>
      </c>
      <c r="C1511">
        <v>127647</v>
      </c>
      <c r="D1511" s="2">
        <v>541.98</v>
      </c>
      <c r="E1511" s="1">
        <v>45742</v>
      </c>
      <c r="F1511" t="s">
        <v>51</v>
      </c>
    </row>
    <row r="1512" spans="1:6" x14ac:dyDescent="0.25">
      <c r="A1512" t="str">
        <f>"04555"</f>
        <v>04555</v>
      </c>
      <c r="B1512" t="s">
        <v>54</v>
      </c>
      <c r="C1512">
        <v>127648</v>
      </c>
      <c r="D1512" s="2">
        <v>3199.28</v>
      </c>
      <c r="E1512" s="1">
        <v>45742</v>
      </c>
      <c r="F1512" t="s">
        <v>51</v>
      </c>
    </row>
    <row r="1513" spans="1:6" x14ac:dyDescent="0.25">
      <c r="A1513" t="str">
        <f>"05398"</f>
        <v>05398</v>
      </c>
      <c r="B1513" t="s">
        <v>142</v>
      </c>
      <c r="C1513">
        <v>127649</v>
      </c>
      <c r="D1513" s="2">
        <v>1879.75</v>
      </c>
      <c r="E1513" s="1">
        <v>45742</v>
      </c>
      <c r="F1513" t="s">
        <v>51</v>
      </c>
    </row>
    <row r="1514" spans="1:6" x14ac:dyDescent="0.25">
      <c r="A1514" t="str">
        <f>"00065"</f>
        <v>00065</v>
      </c>
      <c r="B1514" t="s">
        <v>489</v>
      </c>
      <c r="C1514">
        <v>127650</v>
      </c>
      <c r="D1514" s="2">
        <v>75</v>
      </c>
      <c r="E1514" s="1">
        <v>45742</v>
      </c>
      <c r="F1514" t="s">
        <v>51</v>
      </c>
    </row>
    <row r="1515" spans="1:6" x14ac:dyDescent="0.25">
      <c r="A1515" t="str">
        <f>"24636"</f>
        <v>24636</v>
      </c>
      <c r="B1515" t="s">
        <v>45</v>
      </c>
      <c r="C1515">
        <v>127651</v>
      </c>
      <c r="D1515" s="2">
        <v>111.6</v>
      </c>
      <c r="E1515" s="1">
        <v>45742</v>
      </c>
      <c r="F1515" t="s">
        <v>51</v>
      </c>
    </row>
    <row r="1516" spans="1:6" x14ac:dyDescent="0.25">
      <c r="A1516" t="str">
        <f>"90682"</f>
        <v>90682</v>
      </c>
      <c r="B1516" t="s">
        <v>57</v>
      </c>
      <c r="C1516">
        <v>127652</v>
      </c>
      <c r="D1516" s="2">
        <v>2009.56</v>
      </c>
      <c r="E1516" s="1">
        <v>45742</v>
      </c>
      <c r="F1516" t="s">
        <v>51</v>
      </c>
    </row>
    <row r="1517" spans="1:6" x14ac:dyDescent="0.25">
      <c r="A1517" t="str">
        <f>"05060"</f>
        <v>05060</v>
      </c>
      <c r="B1517" t="s">
        <v>143</v>
      </c>
      <c r="C1517">
        <v>127653</v>
      </c>
      <c r="D1517" s="2">
        <v>847.37</v>
      </c>
      <c r="E1517" s="1">
        <v>45742</v>
      </c>
      <c r="F1517" t="s">
        <v>51</v>
      </c>
    </row>
    <row r="1518" spans="1:6" x14ac:dyDescent="0.25">
      <c r="A1518" t="str">
        <f>"04321"</f>
        <v>04321</v>
      </c>
      <c r="B1518" t="s">
        <v>456</v>
      </c>
      <c r="C1518">
        <v>127654</v>
      </c>
      <c r="D1518" s="2">
        <v>15</v>
      </c>
      <c r="E1518" s="1">
        <v>45742</v>
      </c>
      <c r="F1518" t="s">
        <v>51</v>
      </c>
    </row>
    <row r="1519" spans="1:6" x14ac:dyDescent="0.25">
      <c r="A1519" t="str">
        <f>"00115"</f>
        <v>00115</v>
      </c>
      <c r="B1519" t="s">
        <v>213</v>
      </c>
      <c r="C1519">
        <v>127655</v>
      </c>
      <c r="D1519" s="2">
        <v>108.15</v>
      </c>
      <c r="E1519" s="1">
        <v>45742</v>
      </c>
      <c r="F1519" t="s">
        <v>51</v>
      </c>
    </row>
    <row r="1520" spans="1:6" x14ac:dyDescent="0.25">
      <c r="A1520" t="str">
        <f>"01525"</f>
        <v>01525</v>
      </c>
      <c r="B1520" t="s">
        <v>60</v>
      </c>
      <c r="C1520">
        <v>127656</v>
      </c>
      <c r="D1520" s="2">
        <v>76.7</v>
      </c>
      <c r="E1520" s="1">
        <v>45742</v>
      </c>
      <c r="F1520" t="s">
        <v>51</v>
      </c>
    </row>
    <row r="1521" spans="1:6" x14ac:dyDescent="0.25">
      <c r="A1521" t="str">
        <f>"03541"</f>
        <v>03541</v>
      </c>
      <c r="B1521" t="s">
        <v>61</v>
      </c>
      <c r="C1521">
        <v>127657</v>
      </c>
      <c r="D1521" s="2">
        <v>508.09</v>
      </c>
      <c r="E1521" s="1">
        <v>45742</v>
      </c>
      <c r="F1521" t="s">
        <v>51</v>
      </c>
    </row>
    <row r="1522" spans="1:6" x14ac:dyDescent="0.25">
      <c r="A1522" t="str">
        <f>"04127"</f>
        <v>04127</v>
      </c>
      <c r="B1522" t="s">
        <v>403</v>
      </c>
      <c r="C1522">
        <v>127658</v>
      </c>
      <c r="D1522" s="2">
        <v>2690.04</v>
      </c>
      <c r="E1522" s="1">
        <v>45742</v>
      </c>
      <c r="F1522" t="s">
        <v>51</v>
      </c>
    </row>
    <row r="1523" spans="1:6" x14ac:dyDescent="0.25">
      <c r="A1523" t="str">
        <f>"04388"</f>
        <v>04388</v>
      </c>
      <c r="B1523" t="s">
        <v>63</v>
      </c>
      <c r="C1523">
        <v>127659</v>
      </c>
      <c r="D1523" s="2">
        <v>868.49</v>
      </c>
      <c r="E1523" s="1">
        <v>45742</v>
      </c>
      <c r="F1523" t="s">
        <v>51</v>
      </c>
    </row>
    <row r="1524" spans="1:6" x14ac:dyDescent="0.25">
      <c r="A1524" t="str">
        <f>"05004"</f>
        <v>05004</v>
      </c>
      <c r="B1524" t="s">
        <v>240</v>
      </c>
      <c r="C1524">
        <v>127660</v>
      </c>
      <c r="D1524" s="2">
        <v>215</v>
      </c>
      <c r="E1524" s="1">
        <v>45742</v>
      </c>
      <c r="F1524" t="s">
        <v>51</v>
      </c>
    </row>
    <row r="1525" spans="1:6" x14ac:dyDescent="0.25">
      <c r="A1525" t="str">
        <f>"05257"</f>
        <v>05257</v>
      </c>
      <c r="B1525" t="s">
        <v>305</v>
      </c>
      <c r="C1525">
        <v>127661</v>
      </c>
      <c r="D1525" s="2">
        <v>2170</v>
      </c>
      <c r="E1525" s="1">
        <v>45742</v>
      </c>
      <c r="F1525" t="s">
        <v>51</v>
      </c>
    </row>
    <row r="1526" spans="1:6" x14ac:dyDescent="0.25">
      <c r="A1526" t="str">
        <f>"03671"</f>
        <v>03671</v>
      </c>
      <c r="B1526" t="s">
        <v>64</v>
      </c>
      <c r="C1526">
        <v>127662</v>
      </c>
      <c r="D1526" s="2">
        <v>2801</v>
      </c>
      <c r="E1526" s="1">
        <v>45742</v>
      </c>
      <c r="F1526" t="s">
        <v>51</v>
      </c>
    </row>
    <row r="1527" spans="1:6" x14ac:dyDescent="0.25">
      <c r="A1527" t="str">
        <f>"00191"</f>
        <v>00191</v>
      </c>
      <c r="B1527" t="s">
        <v>348</v>
      </c>
      <c r="C1527">
        <v>127663</v>
      </c>
      <c r="D1527" s="2">
        <v>429</v>
      </c>
      <c r="E1527" s="1">
        <v>45742</v>
      </c>
      <c r="F1527" t="s">
        <v>51</v>
      </c>
    </row>
    <row r="1528" spans="1:6" x14ac:dyDescent="0.25">
      <c r="A1528" t="str">
        <f>"02807"</f>
        <v>02807</v>
      </c>
      <c r="B1528" t="s">
        <v>72</v>
      </c>
      <c r="C1528">
        <v>127664</v>
      </c>
      <c r="D1528" s="2">
        <v>858</v>
      </c>
      <c r="E1528" s="1">
        <v>45742</v>
      </c>
      <c r="F1528" t="s">
        <v>51</v>
      </c>
    </row>
    <row r="1529" spans="1:6" x14ac:dyDescent="0.25">
      <c r="A1529" t="str">
        <f>"03056"</f>
        <v>03056</v>
      </c>
      <c r="B1529" t="s">
        <v>490</v>
      </c>
      <c r="C1529">
        <v>127665</v>
      </c>
      <c r="D1529" s="2">
        <v>348</v>
      </c>
      <c r="E1529" s="1">
        <v>45742</v>
      </c>
      <c r="F1529" t="s">
        <v>51</v>
      </c>
    </row>
    <row r="1530" spans="1:6" x14ac:dyDescent="0.25">
      <c r="A1530" t="str">
        <f>"04206"</f>
        <v>04206</v>
      </c>
      <c r="B1530" t="s">
        <v>75</v>
      </c>
      <c r="C1530">
        <v>127666</v>
      </c>
      <c r="D1530" s="2">
        <v>3289.41</v>
      </c>
      <c r="E1530" s="1">
        <v>45742</v>
      </c>
      <c r="F1530" t="s">
        <v>51</v>
      </c>
    </row>
    <row r="1531" spans="1:6" x14ac:dyDescent="0.25">
      <c r="A1531" t="str">
        <f>"05317"</f>
        <v>05317</v>
      </c>
      <c r="B1531" t="s">
        <v>491</v>
      </c>
      <c r="C1531">
        <v>127667</v>
      </c>
      <c r="D1531" s="2">
        <v>1260</v>
      </c>
      <c r="E1531" s="1">
        <v>45742</v>
      </c>
      <c r="F1531" t="s">
        <v>51</v>
      </c>
    </row>
    <row r="1532" spans="1:6" x14ac:dyDescent="0.25">
      <c r="A1532" t="str">
        <f>"05617"</f>
        <v>05617</v>
      </c>
      <c r="B1532" t="s">
        <v>461</v>
      </c>
      <c r="C1532">
        <v>127668</v>
      </c>
      <c r="D1532" s="2">
        <v>153.5</v>
      </c>
      <c r="E1532" s="1">
        <v>45742</v>
      </c>
      <c r="F1532" t="s">
        <v>51</v>
      </c>
    </row>
    <row r="1533" spans="1:6" x14ac:dyDescent="0.25">
      <c r="A1533" t="str">
        <f>"04895"</f>
        <v>04895</v>
      </c>
      <c r="B1533" t="s">
        <v>83</v>
      </c>
      <c r="C1533">
        <v>127669</v>
      </c>
      <c r="D1533" s="2">
        <v>1184.57</v>
      </c>
      <c r="E1533" s="1">
        <v>45742</v>
      </c>
      <c r="F1533" t="s">
        <v>51</v>
      </c>
    </row>
    <row r="1534" spans="1:6" x14ac:dyDescent="0.25">
      <c r="A1534" t="str">
        <f>"00501"</f>
        <v>00501</v>
      </c>
      <c r="B1534" t="s">
        <v>87</v>
      </c>
      <c r="C1534">
        <v>127671</v>
      </c>
      <c r="D1534" s="2">
        <v>45.66</v>
      </c>
      <c r="E1534" s="1">
        <v>45742</v>
      </c>
      <c r="F1534" t="s">
        <v>51</v>
      </c>
    </row>
    <row r="1535" spans="1:6" x14ac:dyDescent="0.25">
      <c r="A1535" t="str">
        <f>"02720"</f>
        <v>02720</v>
      </c>
      <c r="B1535" t="s">
        <v>153</v>
      </c>
      <c r="C1535">
        <v>127672</v>
      </c>
      <c r="D1535" s="2">
        <v>2185</v>
      </c>
      <c r="E1535" s="1">
        <v>45742</v>
      </c>
      <c r="F1535" t="s">
        <v>51</v>
      </c>
    </row>
    <row r="1536" spans="1:6" x14ac:dyDescent="0.25">
      <c r="A1536" t="str">
        <f>"01415"</f>
        <v>01415</v>
      </c>
      <c r="B1536" t="s">
        <v>89</v>
      </c>
      <c r="C1536">
        <v>127673</v>
      </c>
      <c r="D1536" s="2">
        <v>1239.67</v>
      </c>
      <c r="E1536" s="1">
        <v>45742</v>
      </c>
      <c r="F1536" t="s">
        <v>51</v>
      </c>
    </row>
    <row r="1537" spans="1:6" x14ac:dyDescent="0.25">
      <c r="A1537" t="str">
        <f>"00565"</f>
        <v>00565</v>
      </c>
      <c r="B1537" t="s">
        <v>92</v>
      </c>
      <c r="C1537">
        <v>127674</v>
      </c>
      <c r="D1537" s="2">
        <v>1009.72</v>
      </c>
      <c r="E1537" s="1">
        <v>45742</v>
      </c>
      <c r="F1537" t="s">
        <v>51</v>
      </c>
    </row>
    <row r="1538" spans="1:6" x14ac:dyDescent="0.25">
      <c r="A1538" t="str">
        <f>"05014"</f>
        <v>05014</v>
      </c>
      <c r="B1538" t="s">
        <v>95</v>
      </c>
      <c r="C1538">
        <v>127675</v>
      </c>
      <c r="D1538" s="2">
        <v>777.07</v>
      </c>
      <c r="E1538" s="1">
        <v>45742</v>
      </c>
      <c r="F1538" t="s">
        <v>51</v>
      </c>
    </row>
    <row r="1539" spans="1:6" x14ac:dyDescent="0.25">
      <c r="A1539" t="str">
        <f>"04331"</f>
        <v>04331</v>
      </c>
      <c r="B1539" t="s">
        <v>96</v>
      </c>
      <c r="C1539">
        <v>127676</v>
      </c>
      <c r="D1539" s="2">
        <v>2955</v>
      </c>
      <c r="E1539" s="1">
        <v>45742</v>
      </c>
      <c r="F1539" t="s">
        <v>51</v>
      </c>
    </row>
    <row r="1540" spans="1:6" x14ac:dyDescent="0.25">
      <c r="A1540" t="str">
        <f>"1"</f>
        <v>1</v>
      </c>
      <c r="B1540" t="s">
        <v>492</v>
      </c>
      <c r="C1540">
        <v>127677</v>
      </c>
      <c r="D1540" s="2">
        <v>93</v>
      </c>
      <c r="E1540" s="1">
        <v>45742</v>
      </c>
      <c r="F1540" t="s">
        <v>51</v>
      </c>
    </row>
    <row r="1541" spans="1:6" x14ac:dyDescent="0.25">
      <c r="A1541" t="str">
        <f>"05481"</f>
        <v>05481</v>
      </c>
      <c r="B1541" t="s">
        <v>98</v>
      </c>
      <c r="C1541">
        <v>127678</v>
      </c>
      <c r="D1541" s="2">
        <v>67486.100000000006</v>
      </c>
      <c r="E1541" s="1">
        <v>45742</v>
      </c>
      <c r="F1541" t="s">
        <v>51</v>
      </c>
    </row>
    <row r="1542" spans="1:6" x14ac:dyDescent="0.25">
      <c r="A1542" t="str">
        <f>"03974"</f>
        <v>03974</v>
      </c>
      <c r="B1542" t="s">
        <v>252</v>
      </c>
      <c r="C1542">
        <v>127679</v>
      </c>
      <c r="D1542" s="2">
        <v>938.95</v>
      </c>
      <c r="E1542" s="1">
        <v>45742</v>
      </c>
      <c r="F1542" t="s">
        <v>51</v>
      </c>
    </row>
    <row r="1543" spans="1:6" x14ac:dyDescent="0.25">
      <c r="A1543" t="str">
        <f>"05172"</f>
        <v>05172</v>
      </c>
      <c r="B1543" t="s">
        <v>101</v>
      </c>
      <c r="C1543">
        <v>127680</v>
      </c>
      <c r="D1543" s="2">
        <v>432.12</v>
      </c>
      <c r="E1543" s="1">
        <v>45742</v>
      </c>
      <c r="F1543" t="s">
        <v>51</v>
      </c>
    </row>
    <row r="1544" spans="1:6" x14ac:dyDescent="0.25">
      <c r="A1544" t="str">
        <f>"04457"</f>
        <v>04457</v>
      </c>
      <c r="B1544" t="s">
        <v>493</v>
      </c>
      <c r="C1544">
        <v>127681</v>
      </c>
      <c r="D1544" s="2">
        <v>1567.9</v>
      </c>
      <c r="E1544" s="1">
        <v>45742</v>
      </c>
      <c r="F1544" t="s">
        <v>51</v>
      </c>
    </row>
    <row r="1545" spans="1:6" x14ac:dyDescent="0.25">
      <c r="A1545" t="str">
        <f>"04998"</f>
        <v>04998</v>
      </c>
      <c r="B1545" t="s">
        <v>253</v>
      </c>
      <c r="C1545">
        <v>127682</v>
      </c>
      <c r="D1545" s="2">
        <v>264.64</v>
      </c>
      <c r="E1545" s="1">
        <v>45742</v>
      </c>
      <c r="F1545" t="s">
        <v>51</v>
      </c>
    </row>
    <row r="1546" spans="1:6" x14ac:dyDescent="0.25">
      <c r="A1546" t="str">
        <f>"04185"</f>
        <v>04185</v>
      </c>
      <c r="B1546" t="s">
        <v>254</v>
      </c>
      <c r="C1546">
        <v>127683</v>
      </c>
      <c r="D1546" s="2">
        <v>246.2</v>
      </c>
      <c r="E1546" s="1">
        <v>45742</v>
      </c>
      <c r="F1546" t="s">
        <v>51</v>
      </c>
    </row>
    <row r="1547" spans="1:6" x14ac:dyDescent="0.25">
      <c r="A1547" t="str">
        <f>"05279"</f>
        <v>05279</v>
      </c>
      <c r="B1547" t="s">
        <v>494</v>
      </c>
      <c r="C1547">
        <v>127684</v>
      </c>
      <c r="D1547" s="2">
        <v>1900</v>
      </c>
      <c r="E1547" s="1">
        <v>45742</v>
      </c>
      <c r="F1547" t="s">
        <v>51</v>
      </c>
    </row>
    <row r="1548" spans="1:6" x14ac:dyDescent="0.25">
      <c r="A1548" t="str">
        <f>"04141"</f>
        <v>04141</v>
      </c>
      <c r="B1548" t="s">
        <v>495</v>
      </c>
      <c r="C1548">
        <v>127685</v>
      </c>
      <c r="D1548" s="2">
        <v>850</v>
      </c>
      <c r="E1548" s="1">
        <v>45742</v>
      </c>
      <c r="F1548" t="s">
        <v>51</v>
      </c>
    </row>
    <row r="1549" spans="1:6" x14ac:dyDescent="0.25">
      <c r="A1549" t="str">
        <f>"05319"</f>
        <v>05319</v>
      </c>
      <c r="B1549" t="s">
        <v>496</v>
      </c>
      <c r="C1549">
        <v>127686</v>
      </c>
      <c r="D1549" s="2">
        <v>233.7</v>
      </c>
      <c r="E1549" s="1">
        <v>45742</v>
      </c>
      <c r="F1549" t="s">
        <v>51</v>
      </c>
    </row>
    <row r="1550" spans="1:6" x14ac:dyDescent="0.25">
      <c r="A1550" t="str">
        <f>"04760"</f>
        <v>04760</v>
      </c>
      <c r="B1550" t="s">
        <v>158</v>
      </c>
      <c r="C1550">
        <v>127687</v>
      </c>
      <c r="D1550" s="2">
        <v>685</v>
      </c>
      <c r="E1550" s="1">
        <v>45742</v>
      </c>
      <c r="F1550" t="s">
        <v>51</v>
      </c>
    </row>
    <row r="1551" spans="1:6" x14ac:dyDescent="0.25">
      <c r="A1551" t="str">
        <f>"00437"</f>
        <v>00437</v>
      </c>
      <c r="B1551" t="s">
        <v>113</v>
      </c>
      <c r="C1551">
        <v>127688</v>
      </c>
      <c r="D1551" s="2">
        <v>281.20999999999998</v>
      </c>
      <c r="E1551" s="1">
        <v>45742</v>
      </c>
      <c r="F1551" t="s">
        <v>51</v>
      </c>
    </row>
    <row r="1552" spans="1:6" x14ac:dyDescent="0.25">
      <c r="A1552" t="str">
        <f>"05538"</f>
        <v>05538</v>
      </c>
      <c r="B1552" t="s">
        <v>115</v>
      </c>
      <c r="C1552">
        <v>127689</v>
      </c>
      <c r="D1552" s="2">
        <v>174</v>
      </c>
      <c r="E1552" s="1">
        <v>45742</v>
      </c>
      <c r="F1552" t="s">
        <v>51</v>
      </c>
    </row>
    <row r="1553" spans="1:6" x14ac:dyDescent="0.25">
      <c r="A1553" t="str">
        <f>"00818"</f>
        <v>00818</v>
      </c>
      <c r="B1553" t="s">
        <v>200</v>
      </c>
      <c r="C1553">
        <v>127690</v>
      </c>
      <c r="D1553" s="2">
        <v>17.13</v>
      </c>
      <c r="E1553" s="1">
        <v>45742</v>
      </c>
      <c r="F1553" t="s">
        <v>51</v>
      </c>
    </row>
    <row r="1554" spans="1:6" x14ac:dyDescent="0.25">
      <c r="A1554" t="str">
        <f>"05546"</f>
        <v>05546</v>
      </c>
      <c r="B1554" t="s">
        <v>116</v>
      </c>
      <c r="C1554">
        <v>127691</v>
      </c>
      <c r="D1554" s="2">
        <v>1206.05</v>
      </c>
      <c r="E1554" s="1">
        <v>45742</v>
      </c>
      <c r="F1554" t="s">
        <v>51</v>
      </c>
    </row>
    <row r="1555" spans="1:6" x14ac:dyDescent="0.25">
      <c r="A1555" t="str">
        <f>"05382"</f>
        <v>05382</v>
      </c>
      <c r="B1555" t="s">
        <v>119</v>
      </c>
      <c r="C1555">
        <v>127692</v>
      </c>
      <c r="D1555" s="2">
        <v>372.63</v>
      </c>
      <c r="E1555" s="1">
        <v>45742</v>
      </c>
      <c r="F1555" t="s">
        <v>51</v>
      </c>
    </row>
    <row r="1556" spans="1:6" x14ac:dyDescent="0.25">
      <c r="A1556" t="str">
        <f>"03365"</f>
        <v>03365</v>
      </c>
      <c r="B1556" t="s">
        <v>497</v>
      </c>
      <c r="C1556">
        <v>127693</v>
      </c>
      <c r="D1556" s="2">
        <v>333.44</v>
      </c>
      <c r="E1556" s="1">
        <v>45742</v>
      </c>
      <c r="F1556" t="s">
        <v>51</v>
      </c>
    </row>
    <row r="1557" spans="1:6" x14ac:dyDescent="0.25">
      <c r="A1557" t="str">
        <f>"00936"</f>
        <v>00936</v>
      </c>
      <c r="B1557" t="s">
        <v>124</v>
      </c>
      <c r="C1557">
        <v>127694</v>
      </c>
      <c r="D1557" s="2">
        <v>87.3</v>
      </c>
      <c r="E1557" s="1">
        <v>45742</v>
      </c>
      <c r="F1557" t="s">
        <v>51</v>
      </c>
    </row>
    <row r="1558" spans="1:6" x14ac:dyDescent="0.25">
      <c r="A1558" t="str">
        <f>"04396"</f>
        <v>04396</v>
      </c>
      <c r="B1558" t="s">
        <v>498</v>
      </c>
      <c r="C1558">
        <v>127695</v>
      </c>
      <c r="D1558" s="2">
        <v>676</v>
      </c>
      <c r="E1558" s="1">
        <v>45742</v>
      </c>
      <c r="F1558" t="s">
        <v>51</v>
      </c>
    </row>
    <row r="1559" spans="1:6" x14ac:dyDescent="0.25">
      <c r="A1559" t="str">
        <f>"01629"</f>
        <v>01629</v>
      </c>
      <c r="B1559" t="s">
        <v>130</v>
      </c>
      <c r="C1559">
        <v>127696</v>
      </c>
      <c r="D1559" s="2">
        <v>250.83</v>
      </c>
      <c r="E1559" s="1">
        <v>45742</v>
      </c>
      <c r="F1559" t="s">
        <v>51</v>
      </c>
    </row>
    <row r="1560" spans="1:6" x14ac:dyDescent="0.25">
      <c r="A1560" t="str">
        <f>"04188"</f>
        <v>04188</v>
      </c>
      <c r="B1560" t="s">
        <v>132</v>
      </c>
      <c r="C1560">
        <v>127697</v>
      </c>
      <c r="D1560" s="2">
        <v>359.03</v>
      </c>
      <c r="E1560" s="1">
        <v>45742</v>
      </c>
      <c r="F1560" t="s">
        <v>51</v>
      </c>
    </row>
    <row r="1561" spans="1:6" x14ac:dyDescent="0.25">
      <c r="A1561" t="str">
        <f>"04148"</f>
        <v>04148</v>
      </c>
      <c r="B1561" t="s">
        <v>397</v>
      </c>
      <c r="C1561">
        <v>127698</v>
      </c>
      <c r="D1561" s="2">
        <v>230</v>
      </c>
      <c r="E1561" s="1">
        <v>45742</v>
      </c>
      <c r="F1561" t="s">
        <v>51</v>
      </c>
    </row>
    <row r="1562" spans="1:6" x14ac:dyDescent="0.25">
      <c r="A1562" t="str">
        <f>"05050"</f>
        <v>05050</v>
      </c>
      <c r="B1562" t="s">
        <v>369</v>
      </c>
      <c r="C1562">
        <v>127699</v>
      </c>
      <c r="D1562" s="2">
        <v>765</v>
      </c>
      <c r="E1562" s="1">
        <v>45742</v>
      </c>
      <c r="F1562" t="s">
        <v>51</v>
      </c>
    </row>
    <row r="1563" spans="1:6" x14ac:dyDescent="0.25">
      <c r="A1563" t="str">
        <f>"03883"</f>
        <v>03883</v>
      </c>
      <c r="B1563" t="s">
        <v>231</v>
      </c>
      <c r="C1563">
        <v>127700</v>
      </c>
      <c r="D1563" s="2">
        <v>832.79</v>
      </c>
      <c r="E1563" s="1">
        <v>45742</v>
      </c>
      <c r="F1563" t="s">
        <v>51</v>
      </c>
    </row>
    <row r="1564" spans="1:6" x14ac:dyDescent="0.25">
      <c r="A1564" t="str">
        <f>"00336"</f>
        <v>00336</v>
      </c>
      <c r="B1564" t="s">
        <v>232</v>
      </c>
      <c r="C1564">
        <v>127701</v>
      </c>
      <c r="D1564" s="2">
        <v>166</v>
      </c>
      <c r="E1564" s="1">
        <v>45742</v>
      </c>
      <c r="F1564" t="s">
        <v>51</v>
      </c>
    </row>
    <row r="1565" spans="1:6" x14ac:dyDescent="0.25">
      <c r="A1565" t="str">
        <f>"00062"</f>
        <v>00062</v>
      </c>
      <c r="B1565" t="s">
        <v>321</v>
      </c>
      <c r="C1565">
        <v>127702</v>
      </c>
      <c r="D1565" s="2">
        <v>1472.9</v>
      </c>
      <c r="E1565" s="1">
        <v>45742</v>
      </c>
      <c r="F1565" t="s">
        <v>51</v>
      </c>
    </row>
    <row r="1566" spans="1:6" x14ac:dyDescent="0.25">
      <c r="A1566" t="str">
        <f>"05450"</f>
        <v>05450</v>
      </c>
      <c r="B1566" t="s">
        <v>345</v>
      </c>
      <c r="C1566">
        <v>127703</v>
      </c>
      <c r="D1566" s="2">
        <v>428.75</v>
      </c>
      <c r="E1566" s="1">
        <v>45742</v>
      </c>
      <c r="F1566" t="s">
        <v>51</v>
      </c>
    </row>
    <row r="1567" spans="1:6" x14ac:dyDescent="0.25">
      <c r="A1567" t="str">
        <f>"01247"</f>
        <v>01247</v>
      </c>
      <c r="B1567" t="s">
        <v>168</v>
      </c>
      <c r="C1567">
        <v>127704</v>
      </c>
      <c r="D1567" s="2">
        <v>250</v>
      </c>
      <c r="E1567" s="1">
        <v>45742</v>
      </c>
      <c r="F1567" t="s">
        <v>51</v>
      </c>
    </row>
    <row r="1568" spans="1:6" x14ac:dyDescent="0.25">
      <c r="A1568" t="str">
        <f>"03426"</f>
        <v>03426</v>
      </c>
      <c r="B1568" t="s">
        <v>323</v>
      </c>
      <c r="C1568">
        <v>127705</v>
      </c>
      <c r="D1568" s="2">
        <v>1808.72</v>
      </c>
      <c r="E1568" s="1">
        <v>45742</v>
      </c>
      <c r="F1568" t="s">
        <v>51</v>
      </c>
    </row>
    <row r="1569" spans="1:6" x14ac:dyDescent="0.25">
      <c r="A1569" t="str">
        <f>"05361"</f>
        <v>05361</v>
      </c>
      <c r="B1569" t="s">
        <v>499</v>
      </c>
      <c r="C1569">
        <v>127706</v>
      </c>
      <c r="D1569" s="2">
        <v>67.150000000000006</v>
      </c>
      <c r="E1569" s="1">
        <v>45742</v>
      </c>
      <c r="F1569" t="s">
        <v>51</v>
      </c>
    </row>
    <row r="1570" spans="1:6" x14ac:dyDescent="0.25">
      <c r="A1570" t="str">
        <f>"01162"</f>
        <v>01162</v>
      </c>
      <c r="B1570" t="s">
        <v>500</v>
      </c>
      <c r="C1570">
        <v>127707</v>
      </c>
      <c r="D1570" s="2">
        <v>2325</v>
      </c>
      <c r="E1570" s="1">
        <v>45742</v>
      </c>
      <c r="F1570" t="s">
        <v>51</v>
      </c>
    </row>
    <row r="1571" spans="1:6" x14ac:dyDescent="0.25">
      <c r="A1571" t="str">
        <f>"44071"</f>
        <v>44071</v>
      </c>
      <c r="B1571" t="s">
        <v>233</v>
      </c>
      <c r="C1571">
        <v>127708</v>
      </c>
      <c r="D1571" s="2">
        <v>38.01</v>
      </c>
      <c r="E1571" s="1">
        <v>45742</v>
      </c>
      <c r="F1571" t="s">
        <v>51</v>
      </c>
    </row>
    <row r="1572" spans="1:6" x14ac:dyDescent="0.25">
      <c r="A1572" t="str">
        <f>"05171"</f>
        <v>05171</v>
      </c>
      <c r="B1572" t="s">
        <v>346</v>
      </c>
      <c r="C1572">
        <v>127709</v>
      </c>
      <c r="D1572" s="2">
        <v>84.08</v>
      </c>
      <c r="E1572" s="1">
        <v>45742</v>
      </c>
      <c r="F1572" t="s">
        <v>15</v>
      </c>
    </row>
    <row r="1573" spans="1:6" x14ac:dyDescent="0.25">
      <c r="A1573" t="str">
        <f>"04851"</f>
        <v>04851</v>
      </c>
      <c r="B1573" t="s">
        <v>501</v>
      </c>
      <c r="C1573">
        <v>127710</v>
      </c>
      <c r="D1573" s="2">
        <v>726.53</v>
      </c>
      <c r="E1573" s="1">
        <v>45742</v>
      </c>
      <c r="F1573" t="s">
        <v>51</v>
      </c>
    </row>
    <row r="1574" spans="1:6" x14ac:dyDescent="0.25">
      <c r="A1574" t="str">
        <f>"04921"</f>
        <v>04921</v>
      </c>
      <c r="B1574" t="s">
        <v>172</v>
      </c>
      <c r="C1574">
        <v>127711</v>
      </c>
      <c r="D1574" s="2">
        <v>3746.15</v>
      </c>
      <c r="E1574" s="1">
        <v>45742</v>
      </c>
      <c r="F1574" t="s">
        <v>51</v>
      </c>
    </row>
    <row r="1575" spans="1:6" x14ac:dyDescent="0.25">
      <c r="A1575" t="str">
        <f>"05600"</f>
        <v>05600</v>
      </c>
      <c r="B1575" t="s">
        <v>502</v>
      </c>
      <c r="C1575">
        <v>127712</v>
      </c>
      <c r="D1575" s="2">
        <v>8476.2000000000007</v>
      </c>
      <c r="E1575" s="1">
        <v>45742</v>
      </c>
      <c r="F1575" t="s">
        <v>51</v>
      </c>
    </row>
    <row r="1576" spans="1:6" x14ac:dyDescent="0.25">
      <c r="A1576" t="str">
        <f>"05380"</f>
        <v>05380</v>
      </c>
      <c r="B1576" t="s">
        <v>433</v>
      </c>
      <c r="C1576">
        <v>127713</v>
      </c>
      <c r="D1576" s="2">
        <v>40634.65</v>
      </c>
      <c r="E1576" s="1">
        <v>45742</v>
      </c>
      <c r="F1576" t="s">
        <v>51</v>
      </c>
    </row>
    <row r="1577" spans="1:6" x14ac:dyDescent="0.25">
      <c r="A1577" t="str">
        <f>"00319"</f>
        <v>00319</v>
      </c>
      <c r="B1577" t="s">
        <v>268</v>
      </c>
      <c r="C1577">
        <v>127714</v>
      </c>
      <c r="D1577" s="2">
        <v>19917</v>
      </c>
      <c r="E1577" s="1">
        <v>45742</v>
      </c>
      <c r="F1577" t="s">
        <v>51</v>
      </c>
    </row>
    <row r="1578" spans="1:6" x14ac:dyDescent="0.25">
      <c r="A1578" t="str">
        <f>"04608"</f>
        <v>04608</v>
      </c>
      <c r="B1578" t="s">
        <v>180</v>
      </c>
      <c r="C1578">
        <v>127715</v>
      </c>
      <c r="D1578" s="2">
        <v>5064</v>
      </c>
      <c r="E1578" s="1">
        <v>45742</v>
      </c>
      <c r="F1578" t="s">
        <v>51</v>
      </c>
    </row>
    <row r="1579" spans="1:6" x14ac:dyDescent="0.25">
      <c r="A1579" t="str">
        <f>"04123"</f>
        <v>04123</v>
      </c>
      <c r="B1579" t="s">
        <v>155</v>
      </c>
      <c r="C1579">
        <v>127716</v>
      </c>
      <c r="D1579" s="2">
        <v>3500</v>
      </c>
      <c r="E1579" s="1">
        <v>45742</v>
      </c>
      <c r="F1579" t="s">
        <v>51</v>
      </c>
    </row>
    <row r="1580" spans="1:6" x14ac:dyDescent="0.25">
      <c r="A1580" t="str">
        <f>"05276"</f>
        <v>05276</v>
      </c>
      <c r="B1580" t="s">
        <v>197</v>
      </c>
      <c r="C1580">
        <v>127717</v>
      </c>
      <c r="D1580" s="2">
        <v>3333</v>
      </c>
      <c r="E1580" s="1">
        <v>45742</v>
      </c>
      <c r="F1580" t="s">
        <v>51</v>
      </c>
    </row>
    <row r="1581" spans="1:6" x14ac:dyDescent="0.25">
      <c r="A1581" t="str">
        <f>"05576"</f>
        <v>05576</v>
      </c>
      <c r="B1581" t="s">
        <v>341</v>
      </c>
      <c r="C1581">
        <v>127718</v>
      </c>
      <c r="D1581" s="2">
        <v>3125</v>
      </c>
      <c r="E1581" s="1">
        <v>45742</v>
      </c>
      <c r="F1581" t="s">
        <v>51</v>
      </c>
    </row>
    <row r="1582" spans="1:6" x14ac:dyDescent="0.25">
      <c r="A1582" t="str">
        <f>"00883"</f>
        <v>00883</v>
      </c>
      <c r="B1582" t="s">
        <v>503</v>
      </c>
      <c r="C1582">
        <v>127719</v>
      </c>
      <c r="D1582" s="2">
        <v>10980.37</v>
      </c>
      <c r="E1582" s="1">
        <v>45742</v>
      </c>
      <c r="F1582" t="s">
        <v>51</v>
      </c>
    </row>
    <row r="1583" spans="1:6" x14ac:dyDescent="0.25">
      <c r="A1583" t="str">
        <f>"04772"</f>
        <v>04772</v>
      </c>
      <c r="B1583" t="s">
        <v>296</v>
      </c>
      <c r="C1583">
        <v>127720</v>
      </c>
      <c r="D1583" s="2">
        <v>13434</v>
      </c>
      <c r="E1583" s="1">
        <v>45742</v>
      </c>
      <c r="F1583" t="s">
        <v>51</v>
      </c>
    </row>
    <row r="1584" spans="1:6" x14ac:dyDescent="0.25">
      <c r="A1584" t="str">
        <f>"04099"</f>
        <v>04099</v>
      </c>
      <c r="B1584" t="s">
        <v>444</v>
      </c>
      <c r="C1584">
        <v>127721</v>
      </c>
      <c r="D1584" s="2">
        <v>12475.82</v>
      </c>
      <c r="E1584" s="1">
        <v>45742</v>
      </c>
      <c r="F1584" t="s">
        <v>51</v>
      </c>
    </row>
    <row r="1585" spans="1:6" x14ac:dyDescent="0.25">
      <c r="A1585" t="str">
        <f>"02051"</f>
        <v>02051</v>
      </c>
      <c r="B1585" t="s">
        <v>396</v>
      </c>
      <c r="C1585">
        <v>127722</v>
      </c>
      <c r="D1585" s="2">
        <v>4078.66</v>
      </c>
      <c r="E1585" s="1">
        <v>45742</v>
      </c>
      <c r="F1585" t="s">
        <v>51</v>
      </c>
    </row>
    <row r="1586" spans="1:6" x14ac:dyDescent="0.25">
      <c r="A1586" t="str">
        <f>"04186"</f>
        <v>04186</v>
      </c>
      <c r="B1586" t="s">
        <v>279</v>
      </c>
      <c r="C1586">
        <v>127723</v>
      </c>
      <c r="D1586" s="2">
        <v>6250</v>
      </c>
      <c r="E1586" s="1">
        <v>45742</v>
      </c>
      <c r="F1586" t="s">
        <v>51</v>
      </c>
    </row>
    <row r="1587" spans="1:6" x14ac:dyDescent="0.25">
      <c r="A1587" t="str">
        <f>"01532"</f>
        <v>01532</v>
      </c>
      <c r="B1587" t="s">
        <v>17</v>
      </c>
      <c r="C1587">
        <v>2066</v>
      </c>
      <c r="D1587" s="2">
        <v>10338.17</v>
      </c>
      <c r="E1587" s="1">
        <v>45747</v>
      </c>
      <c r="F1587" t="s">
        <v>10</v>
      </c>
    </row>
    <row r="1588" spans="1:6" x14ac:dyDescent="0.25">
      <c r="A1588" t="str">
        <f>"01179"</f>
        <v>01179</v>
      </c>
      <c r="B1588" t="s">
        <v>8</v>
      </c>
      <c r="C1588">
        <v>126951</v>
      </c>
      <c r="D1588" s="2">
        <v>1260</v>
      </c>
      <c r="E1588" s="1">
        <v>45747</v>
      </c>
      <c r="F1588" t="s">
        <v>15</v>
      </c>
    </row>
    <row r="1589" spans="1:6" x14ac:dyDescent="0.25">
      <c r="A1589" t="str">
        <f>"05001"</f>
        <v>05001</v>
      </c>
      <c r="B1589" t="s">
        <v>27</v>
      </c>
      <c r="C1589">
        <v>2098</v>
      </c>
      <c r="D1589" s="2">
        <v>557.92999999999995</v>
      </c>
      <c r="E1589" s="1">
        <v>45749</v>
      </c>
      <c r="F1589" t="s">
        <v>10</v>
      </c>
    </row>
    <row r="1590" spans="1:6" x14ac:dyDescent="0.25">
      <c r="A1590" t="str">
        <f>"05509"</f>
        <v>05509</v>
      </c>
      <c r="B1590" t="s">
        <v>30</v>
      </c>
      <c r="C1590">
        <v>2101</v>
      </c>
      <c r="D1590" s="2">
        <v>5069.1499999999996</v>
      </c>
      <c r="E1590" s="1">
        <v>45749</v>
      </c>
      <c r="F1590" t="s">
        <v>10</v>
      </c>
    </row>
    <row r="1591" spans="1:6" x14ac:dyDescent="0.25">
      <c r="A1591" t="str">
        <f>"03162"</f>
        <v>03162</v>
      </c>
      <c r="B1591" t="s">
        <v>9</v>
      </c>
      <c r="C1591">
        <v>2102</v>
      </c>
      <c r="D1591" s="2">
        <v>36976.370000000003</v>
      </c>
      <c r="E1591" s="1">
        <v>45749</v>
      </c>
      <c r="F1591" t="s">
        <v>10</v>
      </c>
    </row>
    <row r="1592" spans="1:6" x14ac:dyDescent="0.25">
      <c r="A1592" t="str">
        <f>"00555"</f>
        <v>00555</v>
      </c>
      <c r="B1592" t="s">
        <v>16</v>
      </c>
      <c r="C1592">
        <v>2071</v>
      </c>
      <c r="D1592" s="2">
        <v>21607.27</v>
      </c>
      <c r="E1592" s="1">
        <v>45751</v>
      </c>
      <c r="F1592" t="s">
        <v>10</v>
      </c>
    </row>
    <row r="1593" spans="1:6" x14ac:dyDescent="0.25">
      <c r="A1593" t="str">
        <f>"01532"</f>
        <v>01532</v>
      </c>
      <c r="B1593" t="s">
        <v>17</v>
      </c>
      <c r="C1593">
        <v>2072</v>
      </c>
      <c r="D1593" s="2">
        <v>161064.6</v>
      </c>
      <c r="E1593" s="1">
        <v>45751</v>
      </c>
      <c r="F1593" t="s">
        <v>10</v>
      </c>
    </row>
    <row r="1594" spans="1:6" x14ac:dyDescent="0.25">
      <c r="A1594" t="str">
        <f>"03818"</f>
        <v>03818</v>
      </c>
      <c r="B1594" t="s">
        <v>19</v>
      </c>
      <c r="C1594">
        <v>2074</v>
      </c>
      <c r="D1594" s="2">
        <v>739.56</v>
      </c>
      <c r="E1594" s="1">
        <v>45751</v>
      </c>
      <c r="F1594" t="s">
        <v>10</v>
      </c>
    </row>
    <row r="1595" spans="1:6" x14ac:dyDescent="0.25">
      <c r="A1595" t="str">
        <f>"04267"</f>
        <v>04267</v>
      </c>
      <c r="B1595" t="s">
        <v>20</v>
      </c>
      <c r="C1595">
        <v>2075</v>
      </c>
      <c r="D1595" s="2">
        <v>335.8</v>
      </c>
      <c r="E1595" s="1">
        <v>45751</v>
      </c>
      <c r="F1595" t="s">
        <v>10</v>
      </c>
    </row>
    <row r="1596" spans="1:6" x14ac:dyDescent="0.25">
      <c r="A1596" t="str">
        <f>"04330"</f>
        <v>04330</v>
      </c>
      <c r="B1596" t="s">
        <v>21</v>
      </c>
      <c r="C1596">
        <v>2076</v>
      </c>
      <c r="D1596" s="2">
        <v>138.46</v>
      </c>
      <c r="E1596" s="1">
        <v>45751</v>
      </c>
      <c r="F1596" t="s">
        <v>10</v>
      </c>
    </row>
    <row r="1597" spans="1:6" x14ac:dyDescent="0.25">
      <c r="A1597" t="str">
        <f>"04777"</f>
        <v>04777</v>
      </c>
      <c r="B1597" t="s">
        <v>22</v>
      </c>
      <c r="C1597">
        <v>2077</v>
      </c>
      <c r="D1597" s="2">
        <v>746.15</v>
      </c>
      <c r="E1597" s="1">
        <v>45751</v>
      </c>
      <c r="F1597" t="s">
        <v>10</v>
      </c>
    </row>
    <row r="1598" spans="1:6" x14ac:dyDescent="0.25">
      <c r="A1598" t="str">
        <f>"04987"</f>
        <v>04987</v>
      </c>
      <c r="B1598" t="s">
        <v>21</v>
      </c>
      <c r="C1598">
        <v>2078</v>
      </c>
      <c r="D1598" s="2">
        <v>670.66</v>
      </c>
      <c r="E1598" s="1">
        <v>45751</v>
      </c>
      <c r="F1598" t="s">
        <v>10</v>
      </c>
    </row>
    <row r="1599" spans="1:6" x14ac:dyDescent="0.25">
      <c r="A1599" t="str">
        <f>"05331"</f>
        <v>05331</v>
      </c>
      <c r="B1599" t="s">
        <v>23</v>
      </c>
      <c r="C1599">
        <v>2079</v>
      </c>
      <c r="D1599" s="2">
        <v>553.85</v>
      </c>
      <c r="E1599" s="1">
        <v>45751</v>
      </c>
      <c r="F1599" t="s">
        <v>10</v>
      </c>
    </row>
    <row r="1600" spans="1:6" x14ac:dyDescent="0.25">
      <c r="A1600" t="str">
        <f>"03788"</f>
        <v>03788</v>
      </c>
      <c r="B1600" t="s">
        <v>18</v>
      </c>
      <c r="C1600">
        <v>2073</v>
      </c>
      <c r="D1600" s="2">
        <v>29607.78</v>
      </c>
      <c r="E1600" s="1">
        <v>45754</v>
      </c>
      <c r="F1600" t="s">
        <v>10</v>
      </c>
    </row>
    <row r="1601" spans="1:6" x14ac:dyDescent="0.25">
      <c r="A1601" t="str">
        <f>"04614"</f>
        <v>04614</v>
      </c>
      <c r="B1601" t="s">
        <v>29</v>
      </c>
      <c r="C1601">
        <v>2095</v>
      </c>
      <c r="D1601" s="2">
        <v>1571.86</v>
      </c>
      <c r="E1601" s="1">
        <v>45754</v>
      </c>
      <c r="F1601" t="s">
        <v>10</v>
      </c>
    </row>
    <row r="1602" spans="1:6" x14ac:dyDescent="0.25">
      <c r="A1602" t="str">
        <f>"05238"</f>
        <v>05238</v>
      </c>
      <c r="B1602" t="s">
        <v>477</v>
      </c>
      <c r="C1602">
        <v>127571</v>
      </c>
      <c r="D1602" s="2">
        <v>250</v>
      </c>
      <c r="E1602" s="1">
        <v>45755</v>
      </c>
      <c r="F1602" t="s">
        <v>15</v>
      </c>
    </row>
    <row r="1603" spans="1:6" x14ac:dyDescent="0.25">
      <c r="A1603" t="str">
        <f>"00328"</f>
        <v>00328</v>
      </c>
      <c r="B1603" t="s">
        <v>26</v>
      </c>
      <c r="C1603">
        <v>2080</v>
      </c>
      <c r="D1603" s="2">
        <v>254406.84</v>
      </c>
      <c r="E1603" s="1">
        <v>45756</v>
      </c>
      <c r="F1603" t="s">
        <v>10</v>
      </c>
    </row>
    <row r="1604" spans="1:6" x14ac:dyDescent="0.25">
      <c r="A1604" t="str">
        <f>"04557"</f>
        <v>04557</v>
      </c>
      <c r="B1604" t="s">
        <v>32</v>
      </c>
      <c r="C1604">
        <v>2081</v>
      </c>
      <c r="D1604" s="2">
        <v>125255.54</v>
      </c>
      <c r="E1604" s="1">
        <v>45756</v>
      </c>
      <c r="F1604" t="s">
        <v>10</v>
      </c>
    </row>
    <row r="1605" spans="1:6" x14ac:dyDescent="0.25">
      <c r="A1605" t="str">
        <f>"04815"</f>
        <v>04815</v>
      </c>
      <c r="B1605" t="s">
        <v>76</v>
      </c>
      <c r="C1605">
        <v>127725</v>
      </c>
      <c r="D1605" s="2">
        <v>458.33</v>
      </c>
      <c r="E1605" s="1">
        <v>45756</v>
      </c>
      <c r="F1605" t="s">
        <v>51</v>
      </c>
    </row>
    <row r="1606" spans="1:6" x14ac:dyDescent="0.25">
      <c r="A1606" t="str">
        <f>"05398"</f>
        <v>05398</v>
      </c>
      <c r="B1606" t="s">
        <v>142</v>
      </c>
      <c r="C1606">
        <v>127726</v>
      </c>
      <c r="D1606" s="2">
        <v>1103.8599999999999</v>
      </c>
      <c r="E1606" s="1">
        <v>45756</v>
      </c>
      <c r="F1606" t="s">
        <v>51</v>
      </c>
    </row>
    <row r="1607" spans="1:6" x14ac:dyDescent="0.25">
      <c r="A1607" t="str">
        <f>"05513"</f>
        <v>05513</v>
      </c>
      <c r="B1607" t="s">
        <v>212</v>
      </c>
      <c r="C1607">
        <v>127727</v>
      </c>
      <c r="D1607" s="2">
        <v>383.5</v>
      </c>
      <c r="E1607" s="1">
        <v>45756</v>
      </c>
      <c r="F1607" t="s">
        <v>15</v>
      </c>
    </row>
    <row r="1608" spans="1:6" x14ac:dyDescent="0.25">
      <c r="A1608" t="str">
        <f>"04018"</f>
        <v>04018</v>
      </c>
      <c r="B1608" t="s">
        <v>45</v>
      </c>
      <c r="C1608">
        <v>127728</v>
      </c>
      <c r="D1608" s="2">
        <v>1283.8</v>
      </c>
      <c r="E1608" s="1">
        <v>45756</v>
      </c>
      <c r="F1608" t="s">
        <v>51</v>
      </c>
    </row>
    <row r="1609" spans="1:6" x14ac:dyDescent="0.25">
      <c r="A1609" t="str">
        <f>"04096"</f>
        <v>04096</v>
      </c>
      <c r="B1609" t="s">
        <v>45</v>
      </c>
      <c r="C1609">
        <v>127729</v>
      </c>
      <c r="D1609" s="2">
        <v>111.6</v>
      </c>
      <c r="E1609" s="1">
        <v>45756</v>
      </c>
      <c r="F1609" t="s">
        <v>51</v>
      </c>
    </row>
    <row r="1610" spans="1:6" x14ac:dyDescent="0.25">
      <c r="A1610" t="str">
        <f>"04464"</f>
        <v>04464</v>
      </c>
      <c r="B1610" t="s">
        <v>45</v>
      </c>
      <c r="C1610">
        <v>127730</v>
      </c>
      <c r="D1610" s="2">
        <v>62</v>
      </c>
      <c r="E1610" s="1">
        <v>45756</v>
      </c>
      <c r="F1610" t="s">
        <v>51</v>
      </c>
    </row>
    <row r="1611" spans="1:6" x14ac:dyDescent="0.25">
      <c r="A1611" t="str">
        <f>"04719"</f>
        <v>04719</v>
      </c>
      <c r="B1611" t="s">
        <v>45</v>
      </c>
      <c r="C1611">
        <v>127731</v>
      </c>
      <c r="D1611" s="2">
        <v>289.04000000000002</v>
      </c>
      <c r="E1611" s="1">
        <v>45756</v>
      </c>
      <c r="F1611" t="s">
        <v>51</v>
      </c>
    </row>
    <row r="1612" spans="1:6" x14ac:dyDescent="0.25">
      <c r="A1612" t="str">
        <f>"05071"</f>
        <v>05071</v>
      </c>
      <c r="B1612" t="s">
        <v>45</v>
      </c>
      <c r="C1612">
        <v>127732</v>
      </c>
      <c r="D1612" s="2">
        <v>1907.49</v>
      </c>
      <c r="E1612" s="1">
        <v>45756</v>
      </c>
      <c r="F1612" t="s">
        <v>51</v>
      </c>
    </row>
    <row r="1613" spans="1:6" x14ac:dyDescent="0.25">
      <c r="A1613" t="str">
        <f>"04943"</f>
        <v>04943</v>
      </c>
      <c r="B1613" t="s">
        <v>56</v>
      </c>
      <c r="C1613">
        <v>127733</v>
      </c>
      <c r="D1613" s="2">
        <v>5128.28</v>
      </c>
      <c r="E1613" s="1">
        <v>45756</v>
      </c>
      <c r="F1613" t="s">
        <v>15</v>
      </c>
    </row>
    <row r="1614" spans="1:6" x14ac:dyDescent="0.25">
      <c r="A1614" t="str">
        <f>"00654"</f>
        <v>00654</v>
      </c>
      <c r="B1614" t="s">
        <v>58</v>
      </c>
      <c r="C1614">
        <v>127734</v>
      </c>
      <c r="D1614" s="2">
        <v>2286.58</v>
      </c>
      <c r="E1614" s="1">
        <v>45756</v>
      </c>
      <c r="F1614" t="s">
        <v>51</v>
      </c>
    </row>
    <row r="1615" spans="1:6" x14ac:dyDescent="0.25">
      <c r="A1615" t="str">
        <f>"04089"</f>
        <v>04089</v>
      </c>
      <c r="B1615" t="s">
        <v>144</v>
      </c>
      <c r="C1615">
        <v>127735</v>
      </c>
      <c r="D1615" s="2">
        <v>241</v>
      </c>
      <c r="E1615" s="1">
        <v>45756</v>
      </c>
      <c r="F1615" t="s">
        <v>51</v>
      </c>
    </row>
    <row r="1616" spans="1:6" x14ac:dyDescent="0.25">
      <c r="A1616" t="str">
        <f>"02299"</f>
        <v>02299</v>
      </c>
      <c r="B1616" t="s">
        <v>145</v>
      </c>
      <c r="C1616">
        <v>127736</v>
      </c>
      <c r="D1616" s="2">
        <v>464.04</v>
      </c>
      <c r="E1616" s="1">
        <v>45756</v>
      </c>
      <c r="F1616" t="s">
        <v>51</v>
      </c>
    </row>
    <row r="1617" spans="1:6" x14ac:dyDescent="0.25">
      <c r="A1617" t="str">
        <f>"04658"</f>
        <v>04658</v>
      </c>
      <c r="B1617" t="s">
        <v>176</v>
      </c>
      <c r="C1617">
        <v>127737</v>
      </c>
      <c r="D1617" s="2">
        <v>1438.5</v>
      </c>
      <c r="E1617" s="1">
        <v>45756</v>
      </c>
      <c r="F1617" t="s">
        <v>51</v>
      </c>
    </row>
    <row r="1618" spans="1:6" x14ac:dyDescent="0.25">
      <c r="A1618" t="str">
        <f>"05166"</f>
        <v>05166</v>
      </c>
      <c r="B1618" t="s">
        <v>62</v>
      </c>
      <c r="C1618">
        <v>127738</v>
      </c>
      <c r="D1618" s="2">
        <v>995.45</v>
      </c>
      <c r="E1618" s="1">
        <v>45756</v>
      </c>
      <c r="F1618" t="s">
        <v>51</v>
      </c>
    </row>
    <row r="1619" spans="1:6" x14ac:dyDescent="0.25">
      <c r="A1619" t="str">
        <f>"01359"</f>
        <v>01359</v>
      </c>
      <c r="B1619" t="s">
        <v>326</v>
      </c>
      <c r="C1619">
        <v>127739</v>
      </c>
      <c r="D1619" s="2">
        <v>174.99</v>
      </c>
      <c r="E1619" s="1">
        <v>45756</v>
      </c>
      <c r="F1619" t="s">
        <v>51</v>
      </c>
    </row>
    <row r="1620" spans="1:6" x14ac:dyDescent="0.25">
      <c r="A1620" t="str">
        <f>"05024"</f>
        <v>05024</v>
      </c>
      <c r="B1620" t="s">
        <v>178</v>
      </c>
      <c r="C1620">
        <v>127740</v>
      </c>
      <c r="D1620" s="2">
        <v>468.68</v>
      </c>
      <c r="E1620" s="1">
        <v>45756</v>
      </c>
      <c r="F1620" t="s">
        <v>51</v>
      </c>
    </row>
    <row r="1621" spans="1:6" x14ac:dyDescent="0.25">
      <c r="A1621" t="str">
        <f>"00340"</f>
        <v>00340</v>
      </c>
      <c r="B1621" t="s">
        <v>69</v>
      </c>
      <c r="C1621">
        <v>127741</v>
      </c>
      <c r="D1621" s="2">
        <v>103987.62</v>
      </c>
      <c r="E1621" s="1">
        <v>45756</v>
      </c>
      <c r="F1621" t="s">
        <v>51</v>
      </c>
    </row>
    <row r="1622" spans="1:6" x14ac:dyDescent="0.25">
      <c r="A1622" t="str">
        <f>"02675"</f>
        <v>02675</v>
      </c>
      <c r="B1622" t="s">
        <v>71</v>
      </c>
      <c r="C1622">
        <v>127742</v>
      </c>
      <c r="D1622" s="2">
        <v>50</v>
      </c>
      <c r="E1622" s="1">
        <v>45756</v>
      </c>
      <c r="F1622" t="s">
        <v>51</v>
      </c>
    </row>
    <row r="1623" spans="1:6" x14ac:dyDescent="0.25">
      <c r="A1623" t="str">
        <f>"02030"</f>
        <v>02030</v>
      </c>
      <c r="B1623" t="s">
        <v>267</v>
      </c>
      <c r="C1623">
        <v>127743</v>
      </c>
      <c r="D1623" s="2">
        <v>990</v>
      </c>
      <c r="E1623" s="1">
        <v>45756</v>
      </c>
      <c r="F1623" t="s">
        <v>51</v>
      </c>
    </row>
    <row r="1624" spans="1:6" x14ac:dyDescent="0.25">
      <c r="A1624" t="str">
        <f>"01241"</f>
        <v>01241</v>
      </c>
      <c r="B1624" t="s">
        <v>149</v>
      </c>
      <c r="C1624">
        <v>127744</v>
      </c>
      <c r="D1624" s="2">
        <v>103.2</v>
      </c>
      <c r="E1624" s="1">
        <v>45756</v>
      </c>
      <c r="F1624" t="s">
        <v>51</v>
      </c>
    </row>
    <row r="1625" spans="1:6" x14ac:dyDescent="0.25">
      <c r="A1625" t="str">
        <f>"04206"</f>
        <v>04206</v>
      </c>
      <c r="B1625" t="s">
        <v>75</v>
      </c>
      <c r="C1625">
        <v>127745</v>
      </c>
      <c r="D1625" s="2">
        <v>718.01</v>
      </c>
      <c r="E1625" s="1">
        <v>45756</v>
      </c>
      <c r="F1625" t="s">
        <v>51</v>
      </c>
    </row>
    <row r="1626" spans="1:6" x14ac:dyDescent="0.25">
      <c r="A1626" t="str">
        <f>"00364"</f>
        <v>00364</v>
      </c>
      <c r="B1626" t="s">
        <v>77</v>
      </c>
      <c r="C1626">
        <v>127746</v>
      </c>
      <c r="D1626" s="2">
        <v>531.54999999999995</v>
      </c>
      <c r="E1626" s="1">
        <v>45756</v>
      </c>
      <c r="F1626" t="s">
        <v>51</v>
      </c>
    </row>
    <row r="1627" spans="1:6" x14ac:dyDescent="0.25">
      <c r="A1627" t="str">
        <f>"03010"</f>
        <v>03010</v>
      </c>
      <c r="B1627" t="s">
        <v>219</v>
      </c>
      <c r="C1627">
        <v>127747</v>
      </c>
      <c r="D1627" s="2">
        <v>91</v>
      </c>
      <c r="E1627" s="1">
        <v>45756</v>
      </c>
      <c r="F1627" t="s">
        <v>15</v>
      </c>
    </row>
    <row r="1628" spans="1:6" x14ac:dyDescent="0.25">
      <c r="A1628" t="str">
        <f>"03878"</f>
        <v>03878</v>
      </c>
      <c r="B1628" t="s">
        <v>221</v>
      </c>
      <c r="C1628">
        <v>127748</v>
      </c>
      <c r="D1628" s="2">
        <v>1564.12</v>
      </c>
      <c r="E1628" s="1">
        <v>45756</v>
      </c>
      <c r="F1628" t="s">
        <v>51</v>
      </c>
    </row>
    <row r="1629" spans="1:6" x14ac:dyDescent="0.25">
      <c r="A1629" t="str">
        <f>"02405"</f>
        <v>02405</v>
      </c>
      <c r="B1629" t="s">
        <v>78</v>
      </c>
      <c r="C1629">
        <v>127749</v>
      </c>
      <c r="D1629" s="2">
        <v>855</v>
      </c>
      <c r="E1629" s="1">
        <v>45756</v>
      </c>
      <c r="F1629" t="s">
        <v>51</v>
      </c>
    </row>
    <row r="1630" spans="1:6" x14ac:dyDescent="0.25">
      <c r="A1630" t="str">
        <f>"05617"</f>
        <v>05617</v>
      </c>
      <c r="B1630" t="s">
        <v>461</v>
      </c>
      <c r="C1630">
        <v>127750</v>
      </c>
      <c r="D1630" s="2">
        <v>1211.81</v>
      </c>
      <c r="E1630" s="1">
        <v>45756</v>
      </c>
      <c r="F1630" t="s">
        <v>15</v>
      </c>
    </row>
    <row r="1631" spans="1:6" x14ac:dyDescent="0.25">
      <c r="A1631" t="str">
        <f>"03746"</f>
        <v>03746</v>
      </c>
      <c r="B1631" t="s">
        <v>247</v>
      </c>
      <c r="C1631">
        <v>127751</v>
      </c>
      <c r="D1631" s="2">
        <v>145</v>
      </c>
      <c r="E1631" s="1">
        <v>45756</v>
      </c>
      <c r="F1631" t="s">
        <v>51</v>
      </c>
    </row>
    <row r="1632" spans="1:6" x14ac:dyDescent="0.25">
      <c r="A1632" t="str">
        <f>"04802"</f>
        <v>04802</v>
      </c>
      <c r="B1632" t="s">
        <v>22</v>
      </c>
      <c r="C1632">
        <v>127752</v>
      </c>
      <c r="D1632" s="2">
        <v>128.6</v>
      </c>
      <c r="E1632" s="1">
        <v>45756</v>
      </c>
      <c r="F1632" t="s">
        <v>51</v>
      </c>
    </row>
    <row r="1633" spans="1:6" x14ac:dyDescent="0.25">
      <c r="A1633" t="str">
        <f>"00452"</f>
        <v>00452</v>
      </c>
      <c r="B1633" t="s">
        <v>248</v>
      </c>
      <c r="C1633">
        <v>127753</v>
      </c>
      <c r="D1633" s="2">
        <v>4432.7</v>
      </c>
      <c r="E1633" s="1">
        <v>45756</v>
      </c>
      <c r="F1633" t="s">
        <v>51</v>
      </c>
    </row>
    <row r="1634" spans="1:6" x14ac:dyDescent="0.25">
      <c r="A1634" t="str">
        <f>"03262"</f>
        <v>03262</v>
      </c>
      <c r="B1634" t="s">
        <v>82</v>
      </c>
      <c r="C1634">
        <v>127754</v>
      </c>
      <c r="D1634" s="2">
        <v>1695</v>
      </c>
      <c r="E1634" s="1">
        <v>45756</v>
      </c>
      <c r="F1634" t="s">
        <v>51</v>
      </c>
    </row>
    <row r="1635" spans="1:6" x14ac:dyDescent="0.25">
      <c r="A1635" t="str">
        <f>"04304"</f>
        <v>04304</v>
      </c>
      <c r="B1635" t="s">
        <v>84</v>
      </c>
      <c r="C1635">
        <v>127755</v>
      </c>
      <c r="D1635" s="2">
        <v>15963.1</v>
      </c>
      <c r="E1635" s="1">
        <v>45756</v>
      </c>
      <c r="F1635" t="s">
        <v>51</v>
      </c>
    </row>
    <row r="1636" spans="1:6" x14ac:dyDescent="0.25">
      <c r="A1636" t="str">
        <f>"02969"</f>
        <v>02969</v>
      </c>
      <c r="B1636" t="s">
        <v>374</v>
      </c>
      <c r="C1636">
        <v>127756</v>
      </c>
      <c r="D1636" s="2">
        <v>278.55</v>
      </c>
      <c r="E1636" s="1">
        <v>45756</v>
      </c>
      <c r="F1636" t="s">
        <v>51</v>
      </c>
    </row>
    <row r="1637" spans="1:6" x14ac:dyDescent="0.25">
      <c r="A1637" t="str">
        <f>"00501"</f>
        <v>00501</v>
      </c>
      <c r="B1637" t="s">
        <v>87</v>
      </c>
      <c r="C1637">
        <v>127757</v>
      </c>
      <c r="D1637" s="2">
        <v>55.37</v>
      </c>
      <c r="E1637" s="1">
        <v>45756</v>
      </c>
      <c r="F1637" t="s">
        <v>51</v>
      </c>
    </row>
    <row r="1638" spans="1:6" x14ac:dyDescent="0.25">
      <c r="A1638" t="str">
        <f>"00508"</f>
        <v>00508</v>
      </c>
      <c r="B1638" t="s">
        <v>504</v>
      </c>
      <c r="C1638">
        <v>127758</v>
      </c>
      <c r="D1638" s="2">
        <v>2318</v>
      </c>
      <c r="E1638" s="1">
        <v>45756</v>
      </c>
      <c r="F1638" t="s">
        <v>51</v>
      </c>
    </row>
    <row r="1639" spans="1:6" x14ac:dyDescent="0.25">
      <c r="A1639" t="str">
        <f>"01415"</f>
        <v>01415</v>
      </c>
      <c r="B1639" t="s">
        <v>89</v>
      </c>
      <c r="C1639">
        <v>127759</v>
      </c>
      <c r="D1639" s="2">
        <v>509.54</v>
      </c>
      <c r="E1639" s="1">
        <v>45756</v>
      </c>
      <c r="F1639" t="s">
        <v>51</v>
      </c>
    </row>
    <row r="1640" spans="1:6" x14ac:dyDescent="0.25">
      <c r="A1640" t="str">
        <f>"01604"</f>
        <v>01604</v>
      </c>
      <c r="B1640" t="s">
        <v>93</v>
      </c>
      <c r="C1640">
        <v>127760</v>
      </c>
      <c r="D1640" s="2">
        <v>121.14</v>
      </c>
      <c r="E1640" s="1">
        <v>45756</v>
      </c>
      <c r="F1640" t="s">
        <v>51</v>
      </c>
    </row>
    <row r="1641" spans="1:6" x14ac:dyDescent="0.25">
      <c r="A1641" t="str">
        <f>"04331"</f>
        <v>04331</v>
      </c>
      <c r="B1641" t="s">
        <v>96</v>
      </c>
      <c r="C1641">
        <v>127761</v>
      </c>
      <c r="D1641" s="2">
        <v>6000</v>
      </c>
      <c r="E1641" s="1">
        <v>45756</v>
      </c>
      <c r="F1641" t="s">
        <v>51</v>
      </c>
    </row>
    <row r="1642" spans="1:6" x14ac:dyDescent="0.25">
      <c r="A1642" t="str">
        <f>"04331"</f>
        <v>04331</v>
      </c>
      <c r="B1642" t="s">
        <v>96</v>
      </c>
      <c r="C1642">
        <v>127762</v>
      </c>
      <c r="D1642" s="2">
        <v>360</v>
      </c>
      <c r="E1642" s="1">
        <v>45756</v>
      </c>
      <c r="F1642" t="s">
        <v>51</v>
      </c>
    </row>
    <row r="1643" spans="1:6" x14ac:dyDescent="0.25">
      <c r="A1643" t="str">
        <f>"04331"</f>
        <v>04331</v>
      </c>
      <c r="B1643" t="s">
        <v>96</v>
      </c>
      <c r="C1643">
        <v>127763</v>
      </c>
      <c r="D1643" s="2">
        <v>17822.75</v>
      </c>
      <c r="E1643" s="1">
        <v>45756</v>
      </c>
      <c r="F1643" t="s">
        <v>51</v>
      </c>
    </row>
    <row r="1644" spans="1:6" x14ac:dyDescent="0.25">
      <c r="A1644" t="str">
        <f>"05481"</f>
        <v>05481</v>
      </c>
      <c r="B1644" t="s">
        <v>98</v>
      </c>
      <c r="C1644">
        <v>127764</v>
      </c>
      <c r="D1644" s="2">
        <v>202920</v>
      </c>
      <c r="E1644" s="1">
        <v>45756</v>
      </c>
      <c r="F1644" t="s">
        <v>51</v>
      </c>
    </row>
    <row r="1645" spans="1:6" x14ac:dyDescent="0.25">
      <c r="A1645" t="str">
        <f>"03974"</f>
        <v>03974</v>
      </c>
      <c r="B1645" t="s">
        <v>252</v>
      </c>
      <c r="C1645">
        <v>127765</v>
      </c>
      <c r="D1645" s="2">
        <v>2140.3200000000002</v>
      </c>
      <c r="E1645" s="1">
        <v>45756</v>
      </c>
      <c r="F1645" t="s">
        <v>15</v>
      </c>
    </row>
    <row r="1646" spans="1:6" x14ac:dyDescent="0.25">
      <c r="A1646" t="str">
        <f>"02791"</f>
        <v>02791</v>
      </c>
      <c r="B1646" t="s">
        <v>273</v>
      </c>
      <c r="C1646">
        <v>127766</v>
      </c>
      <c r="D1646" s="2">
        <v>632.1</v>
      </c>
      <c r="E1646" s="1">
        <v>45756</v>
      </c>
      <c r="F1646" t="s">
        <v>51</v>
      </c>
    </row>
    <row r="1647" spans="1:6" x14ac:dyDescent="0.25">
      <c r="A1647" t="str">
        <f>"05559"</f>
        <v>05559</v>
      </c>
      <c r="B1647" t="s">
        <v>100</v>
      </c>
      <c r="C1647">
        <v>127767</v>
      </c>
      <c r="D1647" s="2">
        <v>212.8</v>
      </c>
      <c r="E1647" s="1">
        <v>45756</v>
      </c>
      <c r="F1647" t="s">
        <v>51</v>
      </c>
    </row>
    <row r="1648" spans="1:6" x14ac:dyDescent="0.25">
      <c r="A1648" t="str">
        <f>"05172"</f>
        <v>05172</v>
      </c>
      <c r="B1648" t="s">
        <v>101</v>
      </c>
      <c r="C1648">
        <v>127768</v>
      </c>
      <c r="D1648" s="2">
        <v>852.66</v>
      </c>
      <c r="E1648" s="1">
        <v>45756</v>
      </c>
      <c r="F1648" t="s">
        <v>51</v>
      </c>
    </row>
    <row r="1649" spans="1:6" x14ac:dyDescent="0.25">
      <c r="A1649" t="str">
        <f>"04838"</f>
        <v>04838</v>
      </c>
      <c r="B1649" t="s">
        <v>191</v>
      </c>
      <c r="C1649">
        <v>127769</v>
      </c>
      <c r="D1649" s="2">
        <v>2500</v>
      </c>
      <c r="E1649" s="1">
        <v>45756</v>
      </c>
      <c r="F1649" t="s">
        <v>51</v>
      </c>
    </row>
    <row r="1650" spans="1:6" x14ac:dyDescent="0.25">
      <c r="A1650" t="str">
        <f>"03461"</f>
        <v>03461</v>
      </c>
      <c r="B1650" t="s">
        <v>102</v>
      </c>
      <c r="C1650">
        <v>127770</v>
      </c>
      <c r="D1650" s="2">
        <v>439</v>
      </c>
      <c r="E1650" s="1">
        <v>45756</v>
      </c>
      <c r="F1650" t="s">
        <v>51</v>
      </c>
    </row>
    <row r="1651" spans="1:6" x14ac:dyDescent="0.25">
      <c r="A1651" t="str">
        <f>"03842"</f>
        <v>03842</v>
      </c>
      <c r="B1651" t="s">
        <v>483</v>
      </c>
      <c r="C1651">
        <v>127771</v>
      </c>
      <c r="D1651" s="2">
        <v>850</v>
      </c>
      <c r="E1651" s="1">
        <v>45756</v>
      </c>
      <c r="F1651" t="s">
        <v>51</v>
      </c>
    </row>
    <row r="1652" spans="1:6" x14ac:dyDescent="0.25">
      <c r="A1652" t="str">
        <f>"05592"</f>
        <v>05592</v>
      </c>
      <c r="B1652" t="s">
        <v>361</v>
      </c>
      <c r="C1652">
        <v>127772</v>
      </c>
      <c r="D1652" s="2">
        <v>4865</v>
      </c>
      <c r="E1652" s="1">
        <v>45756</v>
      </c>
      <c r="F1652" t="s">
        <v>51</v>
      </c>
    </row>
    <row r="1653" spans="1:6" x14ac:dyDescent="0.25">
      <c r="A1653" t="str">
        <f>"03683"</f>
        <v>03683</v>
      </c>
      <c r="B1653" t="s">
        <v>464</v>
      </c>
      <c r="C1653">
        <v>127773</v>
      </c>
      <c r="D1653" s="2">
        <v>2950</v>
      </c>
      <c r="E1653" s="1">
        <v>45756</v>
      </c>
      <c r="F1653" t="s">
        <v>51</v>
      </c>
    </row>
    <row r="1654" spans="1:6" x14ac:dyDescent="0.25">
      <c r="A1654" t="str">
        <f>"01648"</f>
        <v>01648</v>
      </c>
      <c r="B1654" t="s">
        <v>103</v>
      </c>
      <c r="C1654">
        <v>127774</v>
      </c>
      <c r="D1654" s="2">
        <v>881.64</v>
      </c>
      <c r="E1654" s="1">
        <v>45756</v>
      </c>
      <c r="F1654" t="s">
        <v>51</v>
      </c>
    </row>
    <row r="1655" spans="1:6" x14ac:dyDescent="0.25">
      <c r="A1655" t="str">
        <f>"05451"</f>
        <v>05451</v>
      </c>
      <c r="B1655" t="s">
        <v>105</v>
      </c>
      <c r="C1655">
        <v>127775</v>
      </c>
      <c r="D1655" s="2">
        <v>975</v>
      </c>
      <c r="E1655" s="1">
        <v>45756</v>
      </c>
      <c r="F1655" t="s">
        <v>51</v>
      </c>
    </row>
    <row r="1656" spans="1:6" x14ac:dyDescent="0.25">
      <c r="A1656" t="str">
        <f>"04998"</f>
        <v>04998</v>
      </c>
      <c r="B1656" t="s">
        <v>253</v>
      </c>
      <c r="C1656">
        <v>127776</v>
      </c>
      <c r="D1656" s="2">
        <v>589.16</v>
      </c>
      <c r="E1656" s="1">
        <v>45756</v>
      </c>
      <c r="F1656" t="s">
        <v>51</v>
      </c>
    </row>
    <row r="1657" spans="1:6" x14ac:dyDescent="0.25">
      <c r="A1657" t="str">
        <f>"04185"</f>
        <v>04185</v>
      </c>
      <c r="B1657" t="s">
        <v>254</v>
      </c>
      <c r="C1657">
        <v>127777</v>
      </c>
      <c r="D1657" s="2">
        <v>248.41</v>
      </c>
      <c r="E1657" s="1">
        <v>45756</v>
      </c>
      <c r="F1657" t="s">
        <v>51</v>
      </c>
    </row>
    <row r="1658" spans="1:6" x14ac:dyDescent="0.25">
      <c r="A1658" t="str">
        <f>"02536"</f>
        <v>02536</v>
      </c>
      <c r="B1658" t="s">
        <v>108</v>
      </c>
      <c r="C1658">
        <v>127778</v>
      </c>
      <c r="D1658" s="2">
        <v>593.30999999999995</v>
      </c>
      <c r="E1658" s="1">
        <v>45756</v>
      </c>
      <c r="F1658" t="s">
        <v>51</v>
      </c>
    </row>
    <row r="1659" spans="1:6" x14ac:dyDescent="0.25">
      <c r="A1659" t="str">
        <f>"04123"</f>
        <v>04123</v>
      </c>
      <c r="B1659" t="s">
        <v>155</v>
      </c>
      <c r="C1659">
        <v>127779</v>
      </c>
      <c r="D1659" s="2">
        <v>1064</v>
      </c>
      <c r="E1659" s="1">
        <v>45756</v>
      </c>
      <c r="F1659" t="s">
        <v>15</v>
      </c>
    </row>
    <row r="1660" spans="1:6" x14ac:dyDescent="0.25">
      <c r="A1660" t="str">
        <f>"04123"</f>
        <v>04123</v>
      </c>
      <c r="B1660" t="s">
        <v>155</v>
      </c>
      <c r="C1660">
        <v>127779</v>
      </c>
      <c r="D1660" s="2">
        <v>1064</v>
      </c>
      <c r="E1660" s="1">
        <v>45756</v>
      </c>
      <c r="F1660" t="s">
        <v>15</v>
      </c>
    </row>
    <row r="1661" spans="1:6" x14ac:dyDescent="0.25">
      <c r="A1661" t="str">
        <f>"03104"</f>
        <v>03104</v>
      </c>
      <c r="B1661" t="s">
        <v>112</v>
      </c>
      <c r="C1661">
        <v>127780</v>
      </c>
      <c r="D1661" s="2">
        <v>507.1</v>
      </c>
      <c r="E1661" s="1">
        <v>45756</v>
      </c>
      <c r="F1661" t="s">
        <v>51</v>
      </c>
    </row>
    <row r="1662" spans="1:6" x14ac:dyDescent="0.25">
      <c r="A1662" t="str">
        <f>"04481"</f>
        <v>04481</v>
      </c>
      <c r="B1662" t="s">
        <v>505</v>
      </c>
      <c r="C1662">
        <v>127781</v>
      </c>
      <c r="D1662" s="2">
        <v>50</v>
      </c>
      <c r="E1662" s="1">
        <v>45756</v>
      </c>
      <c r="F1662" t="s">
        <v>51</v>
      </c>
    </row>
    <row r="1663" spans="1:6" x14ac:dyDescent="0.25">
      <c r="A1663" t="str">
        <f>"02571"</f>
        <v>02571</v>
      </c>
      <c r="B1663" t="s">
        <v>362</v>
      </c>
      <c r="C1663">
        <v>127782</v>
      </c>
      <c r="D1663" s="2">
        <v>196</v>
      </c>
      <c r="E1663" s="1">
        <v>45756</v>
      </c>
      <c r="F1663" t="s">
        <v>51</v>
      </c>
    </row>
    <row r="1664" spans="1:6" x14ac:dyDescent="0.25">
      <c r="A1664" t="str">
        <f>"03988"</f>
        <v>03988</v>
      </c>
      <c r="B1664" t="s">
        <v>159</v>
      </c>
      <c r="C1664">
        <v>127783</v>
      </c>
      <c r="D1664" s="2">
        <v>2391.39</v>
      </c>
      <c r="E1664" s="1">
        <v>45756</v>
      </c>
      <c r="F1664" t="s">
        <v>51</v>
      </c>
    </row>
    <row r="1665" spans="1:6" x14ac:dyDescent="0.25">
      <c r="A1665" t="str">
        <f>"05538"</f>
        <v>05538</v>
      </c>
      <c r="B1665" t="s">
        <v>115</v>
      </c>
      <c r="C1665">
        <v>127784</v>
      </c>
      <c r="D1665" s="2">
        <v>337.95</v>
      </c>
      <c r="E1665" s="1">
        <v>45756</v>
      </c>
      <c r="F1665" t="s">
        <v>51</v>
      </c>
    </row>
    <row r="1666" spans="1:6" x14ac:dyDescent="0.25">
      <c r="A1666" t="str">
        <f>"05007"</f>
        <v>05007</v>
      </c>
      <c r="B1666" t="s">
        <v>506</v>
      </c>
      <c r="C1666">
        <v>127785</v>
      </c>
      <c r="D1666" s="2">
        <v>599.5</v>
      </c>
      <c r="E1666" s="1">
        <v>45756</v>
      </c>
      <c r="F1666" t="s">
        <v>51</v>
      </c>
    </row>
    <row r="1667" spans="1:6" x14ac:dyDescent="0.25">
      <c r="A1667" t="str">
        <f>"05078"</f>
        <v>05078</v>
      </c>
      <c r="B1667" t="s">
        <v>255</v>
      </c>
      <c r="C1667">
        <v>127786</v>
      </c>
      <c r="D1667" s="2">
        <v>229.53</v>
      </c>
      <c r="E1667" s="1">
        <v>45756</v>
      </c>
      <c r="F1667" t="s">
        <v>51</v>
      </c>
    </row>
    <row r="1668" spans="1:6" x14ac:dyDescent="0.25">
      <c r="A1668" t="str">
        <f>"05626"</f>
        <v>05626</v>
      </c>
      <c r="B1668" t="s">
        <v>507</v>
      </c>
      <c r="C1668">
        <v>127787</v>
      </c>
      <c r="D1668" s="2">
        <v>965</v>
      </c>
      <c r="E1668" s="1">
        <v>45756</v>
      </c>
      <c r="F1668" t="s">
        <v>51</v>
      </c>
    </row>
    <row r="1669" spans="1:6" x14ac:dyDescent="0.25">
      <c r="A1669" t="str">
        <f>"00916"</f>
        <v>00916</v>
      </c>
      <c r="B1669" t="s">
        <v>123</v>
      </c>
      <c r="C1669">
        <v>127788</v>
      </c>
      <c r="D1669" s="2">
        <v>3593.7</v>
      </c>
      <c r="E1669" s="1">
        <v>45756</v>
      </c>
      <c r="F1669" t="s">
        <v>51</v>
      </c>
    </row>
    <row r="1670" spans="1:6" x14ac:dyDescent="0.25">
      <c r="A1670" t="str">
        <f>"01288"</f>
        <v>01288</v>
      </c>
      <c r="B1670" t="s">
        <v>468</v>
      </c>
      <c r="C1670">
        <v>127789</v>
      </c>
      <c r="D1670" s="2">
        <v>163.22999999999999</v>
      </c>
      <c r="E1670" s="1">
        <v>45756</v>
      </c>
      <c r="F1670" t="s">
        <v>51</v>
      </c>
    </row>
    <row r="1671" spans="1:6" x14ac:dyDescent="0.25">
      <c r="A1671" t="str">
        <f>"00936"</f>
        <v>00936</v>
      </c>
      <c r="B1671" t="s">
        <v>124</v>
      </c>
      <c r="C1671">
        <v>127790</v>
      </c>
      <c r="D1671" s="2">
        <v>85.31</v>
      </c>
      <c r="E1671" s="1">
        <v>45756</v>
      </c>
      <c r="F1671" t="s">
        <v>51</v>
      </c>
    </row>
    <row r="1672" spans="1:6" x14ac:dyDescent="0.25">
      <c r="A1672" t="str">
        <f>"00959"</f>
        <v>00959</v>
      </c>
      <c r="B1672" t="s">
        <v>6</v>
      </c>
      <c r="C1672">
        <v>127791</v>
      </c>
      <c r="D1672" s="2">
        <v>77.099999999999994</v>
      </c>
      <c r="E1672" s="1">
        <v>45756</v>
      </c>
      <c r="F1672" t="s">
        <v>51</v>
      </c>
    </row>
    <row r="1673" spans="1:6" x14ac:dyDescent="0.25">
      <c r="A1673" t="str">
        <f>"02511"</f>
        <v>02511</v>
      </c>
      <c r="B1673" t="s">
        <v>229</v>
      </c>
      <c r="C1673">
        <v>127792</v>
      </c>
      <c r="D1673" s="2">
        <v>222.75</v>
      </c>
      <c r="E1673" s="1">
        <v>45756</v>
      </c>
      <c r="F1673" t="s">
        <v>51</v>
      </c>
    </row>
    <row r="1674" spans="1:6" x14ac:dyDescent="0.25">
      <c r="A1674" t="str">
        <f>"05325"</f>
        <v>05325</v>
      </c>
      <c r="B1674" t="s">
        <v>129</v>
      </c>
      <c r="C1674">
        <v>127793</v>
      </c>
      <c r="D1674" s="2">
        <v>379.66</v>
      </c>
      <c r="E1674" s="1">
        <v>45756</v>
      </c>
      <c r="F1674" t="s">
        <v>51</v>
      </c>
    </row>
    <row r="1675" spans="1:6" x14ac:dyDescent="0.25">
      <c r="A1675" t="str">
        <f>"03129"</f>
        <v>03129</v>
      </c>
      <c r="B1675" t="s">
        <v>131</v>
      </c>
      <c r="C1675">
        <v>127794</v>
      </c>
      <c r="D1675" s="2">
        <v>1102.98</v>
      </c>
      <c r="E1675" s="1">
        <v>45756</v>
      </c>
      <c r="F1675" t="s">
        <v>51</v>
      </c>
    </row>
    <row r="1676" spans="1:6" x14ac:dyDescent="0.25">
      <c r="A1676" t="str">
        <f>"03691"</f>
        <v>03691</v>
      </c>
      <c r="B1676" t="s">
        <v>445</v>
      </c>
      <c r="C1676">
        <v>127795</v>
      </c>
      <c r="D1676" s="2">
        <v>1801.13</v>
      </c>
      <c r="E1676" s="1">
        <v>45756</v>
      </c>
      <c r="F1676" t="s">
        <v>51</v>
      </c>
    </row>
    <row r="1677" spans="1:6" x14ac:dyDescent="0.25">
      <c r="A1677" t="str">
        <f>"01425"</f>
        <v>01425</v>
      </c>
      <c r="B1677" t="s">
        <v>277</v>
      </c>
      <c r="C1677">
        <v>127796</v>
      </c>
      <c r="D1677" s="2">
        <v>21.91</v>
      </c>
      <c r="E1677" s="1">
        <v>45756</v>
      </c>
      <c r="F1677" t="s">
        <v>51</v>
      </c>
    </row>
    <row r="1678" spans="1:6" x14ac:dyDescent="0.25">
      <c r="A1678" t="str">
        <f>"02790"</f>
        <v>02790</v>
      </c>
      <c r="B1678" t="s">
        <v>508</v>
      </c>
      <c r="C1678">
        <v>127797</v>
      </c>
      <c r="D1678" s="2">
        <v>110</v>
      </c>
      <c r="E1678" s="1">
        <v>45756</v>
      </c>
      <c r="F1678" t="s">
        <v>15</v>
      </c>
    </row>
    <row r="1679" spans="1:6" x14ac:dyDescent="0.25">
      <c r="A1679" t="str">
        <f>"01247"</f>
        <v>01247</v>
      </c>
      <c r="B1679" t="s">
        <v>168</v>
      </c>
      <c r="C1679">
        <v>127798</v>
      </c>
      <c r="D1679" s="2">
        <v>810</v>
      </c>
      <c r="E1679" s="1">
        <v>45756</v>
      </c>
      <c r="F1679" t="s">
        <v>51</v>
      </c>
    </row>
    <row r="1680" spans="1:6" x14ac:dyDescent="0.25">
      <c r="A1680" t="str">
        <f>"05572"</f>
        <v>05572</v>
      </c>
      <c r="B1680" t="s">
        <v>358</v>
      </c>
      <c r="C1680">
        <v>127799</v>
      </c>
      <c r="D1680" s="2">
        <v>2234.0500000000002</v>
      </c>
      <c r="E1680" s="1">
        <v>45756</v>
      </c>
      <c r="F1680" t="s">
        <v>51</v>
      </c>
    </row>
    <row r="1681" spans="1:6" x14ac:dyDescent="0.25">
      <c r="A1681" t="str">
        <f>"04016"</f>
        <v>04016</v>
      </c>
      <c r="B1681" t="s">
        <v>263</v>
      </c>
      <c r="C1681">
        <v>127800</v>
      </c>
      <c r="D1681" s="2">
        <v>4224.1000000000004</v>
      </c>
      <c r="E1681" s="1">
        <v>45756</v>
      </c>
      <c r="F1681" t="s">
        <v>51</v>
      </c>
    </row>
    <row r="1682" spans="1:6" x14ac:dyDescent="0.25">
      <c r="A1682" t="str">
        <f>"1"</f>
        <v>1</v>
      </c>
      <c r="B1682" t="s">
        <v>486</v>
      </c>
      <c r="C1682">
        <v>127801</v>
      </c>
      <c r="D1682" s="2">
        <v>289</v>
      </c>
      <c r="E1682" s="1">
        <v>45756</v>
      </c>
      <c r="F1682" t="s">
        <v>51</v>
      </c>
    </row>
    <row r="1683" spans="1:6" x14ac:dyDescent="0.25">
      <c r="A1683" t="str">
        <f>"04314"</f>
        <v>04314</v>
      </c>
      <c r="B1683" t="s">
        <v>140</v>
      </c>
      <c r="C1683">
        <v>127802</v>
      </c>
      <c r="D1683" s="2">
        <v>6526.08</v>
      </c>
      <c r="E1683" s="1">
        <v>45756</v>
      </c>
      <c r="F1683" t="s">
        <v>51</v>
      </c>
    </row>
    <row r="1684" spans="1:6" x14ac:dyDescent="0.25">
      <c r="A1684" t="str">
        <f>"03541"</f>
        <v>03541</v>
      </c>
      <c r="B1684" t="s">
        <v>61</v>
      </c>
      <c r="C1684">
        <v>127803</v>
      </c>
      <c r="D1684" s="2">
        <v>4426.41</v>
      </c>
      <c r="E1684" s="1">
        <v>45756</v>
      </c>
      <c r="F1684" t="s">
        <v>51</v>
      </c>
    </row>
    <row r="1685" spans="1:6" x14ac:dyDescent="0.25">
      <c r="A1685" t="str">
        <f>"02807"</f>
        <v>02807</v>
      </c>
      <c r="B1685" t="s">
        <v>72</v>
      </c>
      <c r="C1685">
        <v>127804</v>
      </c>
      <c r="D1685" s="2">
        <v>8419.83</v>
      </c>
      <c r="E1685" s="1">
        <v>45756</v>
      </c>
      <c r="F1685" t="s">
        <v>51</v>
      </c>
    </row>
    <row r="1686" spans="1:6" x14ac:dyDescent="0.25">
      <c r="A1686" t="str">
        <f>"05604"</f>
        <v>05604</v>
      </c>
      <c r="B1686" t="s">
        <v>448</v>
      </c>
      <c r="C1686">
        <v>127805</v>
      </c>
      <c r="D1686" s="2">
        <v>3600</v>
      </c>
      <c r="E1686" s="1">
        <v>45756</v>
      </c>
      <c r="F1686" t="s">
        <v>51</v>
      </c>
    </row>
    <row r="1687" spans="1:6" x14ac:dyDescent="0.25">
      <c r="A1687" t="str">
        <f>"05498"</f>
        <v>05498</v>
      </c>
      <c r="B1687" t="s">
        <v>238</v>
      </c>
      <c r="C1687">
        <v>127806</v>
      </c>
      <c r="D1687" s="2">
        <v>19475</v>
      </c>
      <c r="E1687" s="1">
        <v>45756</v>
      </c>
      <c r="F1687" t="s">
        <v>51</v>
      </c>
    </row>
    <row r="1688" spans="1:6" x14ac:dyDescent="0.25">
      <c r="A1688" t="str">
        <f>"04550"</f>
        <v>04550</v>
      </c>
      <c r="B1688" t="s">
        <v>338</v>
      </c>
      <c r="C1688">
        <v>127807</v>
      </c>
      <c r="D1688" s="2">
        <v>4703.04</v>
      </c>
      <c r="E1688" s="1">
        <v>45756</v>
      </c>
      <c r="F1688" t="s">
        <v>51</v>
      </c>
    </row>
    <row r="1689" spans="1:6" x14ac:dyDescent="0.25">
      <c r="A1689" t="str">
        <f>"04331"</f>
        <v>04331</v>
      </c>
      <c r="B1689" t="s">
        <v>96</v>
      </c>
      <c r="C1689">
        <v>127808</v>
      </c>
      <c r="D1689" s="2">
        <v>17063.95</v>
      </c>
      <c r="E1689" s="1">
        <v>45756</v>
      </c>
      <c r="F1689" t="s">
        <v>51</v>
      </c>
    </row>
    <row r="1690" spans="1:6" x14ac:dyDescent="0.25">
      <c r="A1690" t="str">
        <f>"04331"</f>
        <v>04331</v>
      </c>
      <c r="B1690" t="s">
        <v>96</v>
      </c>
      <c r="C1690">
        <v>127809</v>
      </c>
      <c r="D1690" s="2">
        <v>6175</v>
      </c>
      <c r="E1690" s="1">
        <v>45756</v>
      </c>
      <c r="F1690" t="s">
        <v>51</v>
      </c>
    </row>
    <row r="1691" spans="1:6" x14ac:dyDescent="0.25">
      <c r="A1691" t="str">
        <f>"04331"</f>
        <v>04331</v>
      </c>
      <c r="B1691" t="s">
        <v>96</v>
      </c>
      <c r="C1691">
        <v>127810</v>
      </c>
      <c r="D1691" s="2">
        <v>3068.69</v>
      </c>
      <c r="E1691" s="1">
        <v>45756</v>
      </c>
      <c r="F1691" t="s">
        <v>51</v>
      </c>
    </row>
    <row r="1692" spans="1:6" x14ac:dyDescent="0.25">
      <c r="A1692" t="str">
        <f>"04331"</f>
        <v>04331</v>
      </c>
      <c r="B1692" t="s">
        <v>96</v>
      </c>
      <c r="C1692">
        <v>127811</v>
      </c>
      <c r="D1692" s="2">
        <v>126.53</v>
      </c>
      <c r="E1692" s="1">
        <v>45756</v>
      </c>
      <c r="F1692" t="s">
        <v>51</v>
      </c>
    </row>
    <row r="1693" spans="1:6" x14ac:dyDescent="0.25">
      <c r="A1693" t="str">
        <f>"04331"</f>
        <v>04331</v>
      </c>
      <c r="B1693" t="s">
        <v>96</v>
      </c>
      <c r="C1693">
        <v>127812</v>
      </c>
      <c r="D1693" s="2">
        <v>3839.85</v>
      </c>
      <c r="E1693" s="1">
        <v>45756</v>
      </c>
      <c r="F1693" t="s">
        <v>51</v>
      </c>
    </row>
    <row r="1694" spans="1:6" x14ac:dyDescent="0.25">
      <c r="A1694" t="str">
        <f>"04278"</f>
        <v>04278</v>
      </c>
      <c r="B1694" t="s">
        <v>509</v>
      </c>
      <c r="C1694">
        <v>127813</v>
      </c>
      <c r="D1694" s="2">
        <v>5450</v>
      </c>
      <c r="E1694" s="1">
        <v>45756</v>
      </c>
      <c r="F1694" t="s">
        <v>51</v>
      </c>
    </row>
    <row r="1695" spans="1:6" x14ac:dyDescent="0.25">
      <c r="A1695" t="str">
        <f>"05541"</f>
        <v>05541</v>
      </c>
      <c r="B1695" t="s">
        <v>192</v>
      </c>
      <c r="C1695">
        <v>127814</v>
      </c>
      <c r="D1695" s="2">
        <v>24648.01</v>
      </c>
      <c r="E1695" s="1">
        <v>45756</v>
      </c>
      <c r="F1695" t="s">
        <v>51</v>
      </c>
    </row>
    <row r="1696" spans="1:6" x14ac:dyDescent="0.25">
      <c r="A1696" t="str">
        <f>"04923"</f>
        <v>04923</v>
      </c>
      <c r="B1696" t="s">
        <v>510</v>
      </c>
      <c r="C1696">
        <v>127815</v>
      </c>
      <c r="D1696" s="2">
        <v>3180.6</v>
      </c>
      <c r="E1696" s="1">
        <v>45756</v>
      </c>
      <c r="F1696" t="s">
        <v>51</v>
      </c>
    </row>
    <row r="1697" spans="1:6" x14ac:dyDescent="0.25">
      <c r="A1697" t="str">
        <f>"04456"</f>
        <v>04456</v>
      </c>
      <c r="B1697" t="s">
        <v>160</v>
      </c>
      <c r="C1697">
        <v>127816</v>
      </c>
      <c r="D1697" s="2">
        <v>20718.62</v>
      </c>
      <c r="E1697" s="1">
        <v>45756</v>
      </c>
      <c r="F1697" t="s">
        <v>51</v>
      </c>
    </row>
    <row r="1698" spans="1:6" x14ac:dyDescent="0.25">
      <c r="A1698" t="str">
        <f>"04778"</f>
        <v>04778</v>
      </c>
      <c r="B1698" t="s">
        <v>165</v>
      </c>
      <c r="C1698">
        <v>127817</v>
      </c>
      <c r="D1698" s="2">
        <v>28800</v>
      </c>
      <c r="E1698" s="1">
        <v>45756</v>
      </c>
      <c r="F1698" t="s">
        <v>51</v>
      </c>
    </row>
    <row r="1699" spans="1:6" x14ac:dyDescent="0.25">
      <c r="A1699" t="str">
        <f>"04312"</f>
        <v>04312</v>
      </c>
      <c r="B1699" t="s">
        <v>299</v>
      </c>
      <c r="C1699">
        <v>127818</v>
      </c>
      <c r="D1699" s="2">
        <v>7985</v>
      </c>
      <c r="E1699" s="1">
        <v>45756</v>
      </c>
      <c r="F1699" t="s">
        <v>15</v>
      </c>
    </row>
    <row r="1700" spans="1:6" x14ac:dyDescent="0.25">
      <c r="A1700" t="str">
        <f>"00381"</f>
        <v>00381</v>
      </c>
      <c r="B1700" t="s">
        <v>278</v>
      </c>
      <c r="C1700">
        <v>127819</v>
      </c>
      <c r="D1700" s="2">
        <v>3722.54</v>
      </c>
      <c r="E1700" s="1">
        <v>45756</v>
      </c>
      <c r="F1700" t="s">
        <v>15</v>
      </c>
    </row>
    <row r="1701" spans="1:6" x14ac:dyDescent="0.25">
      <c r="A1701" t="str">
        <f>"1"</f>
        <v>1</v>
      </c>
      <c r="B1701" t="s">
        <v>511</v>
      </c>
      <c r="C1701">
        <v>127820</v>
      </c>
      <c r="D1701" s="2">
        <v>20.440000000000001</v>
      </c>
      <c r="E1701" s="1">
        <v>45756</v>
      </c>
      <c r="F1701" t="s">
        <v>51</v>
      </c>
    </row>
    <row r="1702" spans="1:6" x14ac:dyDescent="0.25">
      <c r="A1702" t="str">
        <f>"1"</f>
        <v>1</v>
      </c>
      <c r="B1702" t="s">
        <v>512</v>
      </c>
      <c r="C1702">
        <v>127821</v>
      </c>
      <c r="D1702" s="2">
        <v>12.6</v>
      </c>
      <c r="E1702" s="1">
        <v>45756</v>
      </c>
      <c r="F1702" t="s">
        <v>51</v>
      </c>
    </row>
    <row r="1703" spans="1:6" x14ac:dyDescent="0.25">
      <c r="A1703" t="str">
        <f>"01088"</f>
        <v>01088</v>
      </c>
      <c r="B1703" t="s">
        <v>14</v>
      </c>
      <c r="C1703">
        <v>2092</v>
      </c>
      <c r="D1703" s="2">
        <v>263004.51</v>
      </c>
      <c r="E1703" s="1">
        <v>45759</v>
      </c>
      <c r="F1703" t="s">
        <v>10</v>
      </c>
    </row>
    <row r="1704" spans="1:6" x14ac:dyDescent="0.25">
      <c r="A1704" t="str">
        <f>"05226"</f>
        <v>05226</v>
      </c>
      <c r="B1704" t="s">
        <v>13</v>
      </c>
      <c r="C1704">
        <v>2099</v>
      </c>
      <c r="D1704" s="2">
        <v>10635.78</v>
      </c>
      <c r="E1704" s="1">
        <v>45761</v>
      </c>
      <c r="F1704" t="s">
        <v>10</v>
      </c>
    </row>
    <row r="1705" spans="1:6" x14ac:dyDescent="0.25">
      <c r="A1705" t="str">
        <f>"05299"</f>
        <v>05299</v>
      </c>
      <c r="B1705" t="s">
        <v>86</v>
      </c>
      <c r="C1705">
        <v>127822</v>
      </c>
      <c r="D1705" s="2">
        <v>200</v>
      </c>
      <c r="E1705" s="1">
        <v>45761</v>
      </c>
      <c r="F1705" t="s">
        <v>51</v>
      </c>
    </row>
    <row r="1706" spans="1:6" x14ac:dyDescent="0.25">
      <c r="A1706" t="str">
        <f>"04762"</f>
        <v>04762</v>
      </c>
      <c r="B1706" t="s">
        <v>25</v>
      </c>
      <c r="C1706">
        <v>2096</v>
      </c>
      <c r="D1706" s="2">
        <v>152800.70000000001</v>
      </c>
      <c r="E1706" s="1">
        <v>45762</v>
      </c>
      <c r="F1706" t="s">
        <v>10</v>
      </c>
    </row>
    <row r="1707" spans="1:6" x14ac:dyDescent="0.25">
      <c r="A1707" t="str">
        <f>"05226"</f>
        <v>05226</v>
      </c>
      <c r="B1707" t="s">
        <v>13</v>
      </c>
      <c r="C1707">
        <v>2100</v>
      </c>
      <c r="D1707" s="2">
        <v>10931.63</v>
      </c>
      <c r="E1707" s="1">
        <v>45763</v>
      </c>
      <c r="F1707" t="s">
        <v>10</v>
      </c>
    </row>
    <row r="1708" spans="1:6" x14ac:dyDescent="0.25">
      <c r="A1708" t="str">
        <f>"04762"</f>
        <v>04762</v>
      </c>
      <c r="B1708" t="s">
        <v>25</v>
      </c>
      <c r="C1708">
        <v>2097</v>
      </c>
      <c r="D1708" s="2">
        <v>129390.02</v>
      </c>
      <c r="E1708" s="1">
        <v>45764</v>
      </c>
      <c r="F1708" t="s">
        <v>10</v>
      </c>
    </row>
    <row r="1709" spans="1:6" x14ac:dyDescent="0.25">
      <c r="A1709" t="str">
        <f>"03818"</f>
        <v>03818</v>
      </c>
      <c r="B1709" t="s">
        <v>19</v>
      </c>
      <c r="C1709">
        <v>2082</v>
      </c>
      <c r="D1709" s="2">
        <v>739.56</v>
      </c>
      <c r="E1709" s="1">
        <v>45765</v>
      </c>
      <c r="F1709" t="s">
        <v>10</v>
      </c>
    </row>
    <row r="1710" spans="1:6" x14ac:dyDescent="0.25">
      <c r="A1710" t="str">
        <f>"05331"</f>
        <v>05331</v>
      </c>
      <c r="B1710" t="s">
        <v>23</v>
      </c>
      <c r="C1710">
        <v>2083</v>
      </c>
      <c r="D1710" s="2">
        <v>553.85</v>
      </c>
      <c r="E1710" s="1">
        <v>45765</v>
      </c>
      <c r="F1710" t="s">
        <v>10</v>
      </c>
    </row>
    <row r="1711" spans="1:6" x14ac:dyDescent="0.25">
      <c r="A1711" t="str">
        <f>"04777"</f>
        <v>04777</v>
      </c>
      <c r="B1711" t="s">
        <v>22</v>
      </c>
      <c r="C1711">
        <v>2084</v>
      </c>
      <c r="D1711" s="2">
        <v>746.15</v>
      </c>
      <c r="E1711" s="1">
        <v>45765</v>
      </c>
      <c r="F1711" t="s">
        <v>10</v>
      </c>
    </row>
    <row r="1712" spans="1:6" x14ac:dyDescent="0.25">
      <c r="A1712" t="str">
        <f>"00555"</f>
        <v>00555</v>
      </c>
      <c r="B1712" t="s">
        <v>16</v>
      </c>
      <c r="C1712">
        <v>2085</v>
      </c>
      <c r="D1712" s="2">
        <v>22371.65</v>
      </c>
      <c r="E1712" s="1">
        <v>45765</v>
      </c>
      <c r="F1712" t="s">
        <v>10</v>
      </c>
    </row>
    <row r="1713" spans="1:6" x14ac:dyDescent="0.25">
      <c r="A1713" t="str">
        <f>"04267"</f>
        <v>04267</v>
      </c>
      <c r="B1713" t="s">
        <v>20</v>
      </c>
      <c r="C1713">
        <v>2087</v>
      </c>
      <c r="D1713" s="2">
        <v>335.8</v>
      </c>
      <c r="E1713" s="1">
        <v>45765</v>
      </c>
      <c r="F1713" t="s">
        <v>10</v>
      </c>
    </row>
    <row r="1714" spans="1:6" x14ac:dyDescent="0.25">
      <c r="A1714" t="str">
        <f>"04330"</f>
        <v>04330</v>
      </c>
      <c r="B1714" t="s">
        <v>21</v>
      </c>
      <c r="C1714">
        <v>2088</v>
      </c>
      <c r="D1714" s="2">
        <v>138.46</v>
      </c>
      <c r="E1714" s="1">
        <v>45765</v>
      </c>
      <c r="F1714" t="s">
        <v>10</v>
      </c>
    </row>
    <row r="1715" spans="1:6" x14ac:dyDescent="0.25">
      <c r="A1715" t="str">
        <f>"04987"</f>
        <v>04987</v>
      </c>
      <c r="B1715" t="s">
        <v>21</v>
      </c>
      <c r="C1715">
        <v>2089</v>
      </c>
      <c r="D1715" s="2">
        <v>670.66</v>
      </c>
      <c r="E1715" s="1">
        <v>45765</v>
      </c>
      <c r="F1715" t="s">
        <v>10</v>
      </c>
    </row>
    <row r="1716" spans="1:6" x14ac:dyDescent="0.25">
      <c r="A1716" t="str">
        <f>"01532"</f>
        <v>01532</v>
      </c>
      <c r="B1716" t="s">
        <v>17</v>
      </c>
      <c r="C1716">
        <v>2090</v>
      </c>
      <c r="D1716" s="2">
        <v>160620.94</v>
      </c>
      <c r="E1716" s="1">
        <v>45765</v>
      </c>
      <c r="F1716" t="s">
        <v>10</v>
      </c>
    </row>
    <row r="1717" spans="1:6" x14ac:dyDescent="0.25">
      <c r="A1717" t="str">
        <f>"03788"</f>
        <v>03788</v>
      </c>
      <c r="B1717" t="s">
        <v>18</v>
      </c>
      <c r="C1717">
        <v>2086</v>
      </c>
      <c r="D1717" s="2">
        <v>23830.720000000001</v>
      </c>
      <c r="E1717" s="1">
        <v>45768</v>
      </c>
      <c r="F1717" t="s">
        <v>10</v>
      </c>
    </row>
    <row r="1718" spans="1:6" x14ac:dyDescent="0.25">
      <c r="A1718" t="str">
        <f>"01012"</f>
        <v>01012</v>
      </c>
      <c r="B1718" t="s">
        <v>33</v>
      </c>
      <c r="C1718">
        <v>2091</v>
      </c>
      <c r="D1718" s="2">
        <v>10944.05</v>
      </c>
      <c r="E1718" s="1">
        <v>45768</v>
      </c>
      <c r="F1718" t="s">
        <v>10</v>
      </c>
    </row>
    <row r="1719" spans="1:6" x14ac:dyDescent="0.25">
      <c r="A1719" t="str">
        <f>"05513"</f>
        <v>05513</v>
      </c>
      <c r="B1719" t="s">
        <v>212</v>
      </c>
      <c r="C1719">
        <v>127727</v>
      </c>
      <c r="D1719" s="2">
        <v>383.5</v>
      </c>
      <c r="E1719" s="1">
        <v>45769</v>
      </c>
      <c r="F1719" t="s">
        <v>15</v>
      </c>
    </row>
    <row r="1720" spans="1:6" x14ac:dyDescent="0.25">
      <c r="A1720" t="str">
        <f>"04943"</f>
        <v>04943</v>
      </c>
      <c r="B1720" t="s">
        <v>56</v>
      </c>
      <c r="C1720">
        <v>127733</v>
      </c>
      <c r="D1720" s="2">
        <v>5128.28</v>
      </c>
      <c r="E1720" s="1">
        <v>45769</v>
      </c>
      <c r="F1720" t="s">
        <v>15</v>
      </c>
    </row>
    <row r="1721" spans="1:6" x14ac:dyDescent="0.25">
      <c r="A1721" t="str">
        <f>"03010"</f>
        <v>03010</v>
      </c>
      <c r="B1721" t="s">
        <v>219</v>
      </c>
      <c r="C1721">
        <v>127747</v>
      </c>
      <c r="D1721" s="2">
        <v>91</v>
      </c>
      <c r="E1721" s="1">
        <v>45769</v>
      </c>
      <c r="F1721" t="s">
        <v>15</v>
      </c>
    </row>
    <row r="1722" spans="1:6" x14ac:dyDescent="0.25">
      <c r="A1722" t="str">
        <f>"05617"</f>
        <v>05617</v>
      </c>
      <c r="B1722" t="s">
        <v>461</v>
      </c>
      <c r="C1722">
        <v>127750</v>
      </c>
      <c r="D1722" s="2">
        <v>1211.81</v>
      </c>
      <c r="E1722" s="1">
        <v>45769</v>
      </c>
      <c r="F1722" t="s">
        <v>15</v>
      </c>
    </row>
    <row r="1723" spans="1:6" x14ac:dyDescent="0.25">
      <c r="A1723" t="str">
        <f>"02790"</f>
        <v>02790</v>
      </c>
      <c r="B1723" t="s">
        <v>508</v>
      </c>
      <c r="C1723">
        <v>127797</v>
      </c>
      <c r="D1723" s="2">
        <v>110</v>
      </c>
      <c r="E1723" s="1">
        <v>45769</v>
      </c>
      <c r="F1723" t="s">
        <v>15</v>
      </c>
    </row>
    <row r="1724" spans="1:6" x14ac:dyDescent="0.25">
      <c r="A1724" t="str">
        <f>"04312"</f>
        <v>04312</v>
      </c>
      <c r="B1724" t="s">
        <v>299</v>
      </c>
      <c r="C1724">
        <v>127818</v>
      </c>
      <c r="D1724" s="2">
        <v>7985</v>
      </c>
      <c r="E1724" s="1">
        <v>45769</v>
      </c>
      <c r="F1724" t="s">
        <v>15</v>
      </c>
    </row>
    <row r="1725" spans="1:6" x14ac:dyDescent="0.25">
      <c r="A1725" t="str">
        <f>"00381"</f>
        <v>00381</v>
      </c>
      <c r="B1725" t="s">
        <v>278</v>
      </c>
      <c r="C1725">
        <v>127819</v>
      </c>
      <c r="D1725" s="2">
        <v>3722.54</v>
      </c>
      <c r="E1725" s="1">
        <v>45769</v>
      </c>
      <c r="F1725" t="s">
        <v>15</v>
      </c>
    </row>
    <row r="1726" spans="1:6" x14ac:dyDescent="0.25">
      <c r="A1726" t="str">
        <f>"01179"</f>
        <v>01179</v>
      </c>
      <c r="B1726" t="s">
        <v>8</v>
      </c>
      <c r="C1726">
        <v>0</v>
      </c>
      <c r="D1726" s="2">
        <v>0</v>
      </c>
      <c r="E1726" s="1">
        <v>45770</v>
      </c>
      <c r="F1726" t="s">
        <v>7</v>
      </c>
    </row>
    <row r="1727" spans="1:6" x14ac:dyDescent="0.25">
      <c r="A1727" t="str">
        <f>"03974"</f>
        <v>03974</v>
      </c>
      <c r="B1727" t="s">
        <v>252</v>
      </c>
      <c r="C1727">
        <v>127765</v>
      </c>
      <c r="D1727" s="2">
        <v>2140.3200000000002</v>
      </c>
      <c r="E1727" s="1">
        <v>45770</v>
      </c>
      <c r="F1727" t="s">
        <v>15</v>
      </c>
    </row>
    <row r="1728" spans="1:6" x14ac:dyDescent="0.25">
      <c r="A1728" t="str">
        <f>"00028"</f>
        <v>00028</v>
      </c>
      <c r="B1728" t="s">
        <v>476</v>
      </c>
      <c r="C1728">
        <v>127823</v>
      </c>
      <c r="D1728" s="2">
        <v>1002.5</v>
      </c>
      <c r="E1728" s="1">
        <v>45770</v>
      </c>
      <c r="F1728" t="s">
        <v>51</v>
      </c>
    </row>
    <row r="1729" spans="1:6" x14ac:dyDescent="0.25">
      <c r="A1729" t="str">
        <f>"04037"</f>
        <v>04037</v>
      </c>
      <c r="B1729" t="s">
        <v>209</v>
      </c>
      <c r="C1729">
        <v>127824</v>
      </c>
      <c r="D1729" s="2">
        <v>541.98</v>
      </c>
      <c r="E1729" s="1">
        <v>45770</v>
      </c>
      <c r="F1729" t="s">
        <v>51</v>
      </c>
    </row>
    <row r="1730" spans="1:6" x14ac:dyDescent="0.25">
      <c r="A1730" t="str">
        <f>"04925"</f>
        <v>04925</v>
      </c>
      <c r="B1730" t="s">
        <v>53</v>
      </c>
      <c r="C1730">
        <v>127825</v>
      </c>
      <c r="D1730" s="2">
        <v>1495.1</v>
      </c>
      <c r="E1730" s="1">
        <v>45770</v>
      </c>
      <c r="F1730" t="s">
        <v>51</v>
      </c>
    </row>
    <row r="1731" spans="1:6" x14ac:dyDescent="0.25">
      <c r="A1731" t="str">
        <f>"05051"</f>
        <v>05051</v>
      </c>
      <c r="B1731" t="s">
        <v>211</v>
      </c>
      <c r="C1731">
        <v>127826</v>
      </c>
      <c r="D1731" s="2">
        <v>665</v>
      </c>
      <c r="E1731" s="1">
        <v>45770</v>
      </c>
      <c r="F1731" t="s">
        <v>51</v>
      </c>
    </row>
    <row r="1732" spans="1:6" x14ac:dyDescent="0.25">
      <c r="A1732" t="str">
        <f>"05398"</f>
        <v>05398</v>
      </c>
      <c r="B1732" t="s">
        <v>142</v>
      </c>
      <c r="C1732">
        <v>127827</v>
      </c>
      <c r="D1732" s="2">
        <v>3961.66</v>
      </c>
      <c r="E1732" s="1">
        <v>45770</v>
      </c>
      <c r="F1732" t="s">
        <v>51</v>
      </c>
    </row>
    <row r="1733" spans="1:6" x14ac:dyDescent="0.25">
      <c r="A1733" t="str">
        <f>"05568"</f>
        <v>05568</v>
      </c>
      <c r="B1733" t="s">
        <v>55</v>
      </c>
      <c r="C1733">
        <v>127829</v>
      </c>
      <c r="D1733" s="2">
        <v>345.4</v>
      </c>
      <c r="E1733" s="1">
        <v>45770</v>
      </c>
      <c r="F1733" t="s">
        <v>51</v>
      </c>
    </row>
    <row r="1734" spans="1:6" x14ac:dyDescent="0.25">
      <c r="A1734" t="str">
        <f>"05513"</f>
        <v>05513</v>
      </c>
      <c r="B1734" t="s">
        <v>212</v>
      </c>
      <c r="C1734">
        <v>127830</v>
      </c>
      <c r="D1734" s="2">
        <v>383.5</v>
      </c>
      <c r="E1734" s="1">
        <v>45770</v>
      </c>
      <c r="F1734" t="s">
        <v>51</v>
      </c>
    </row>
    <row r="1735" spans="1:6" x14ac:dyDescent="0.25">
      <c r="A1735" t="str">
        <f>"04325"</f>
        <v>04325</v>
      </c>
      <c r="B1735" t="s">
        <v>449</v>
      </c>
      <c r="C1735">
        <v>127831</v>
      </c>
      <c r="D1735" s="2">
        <v>1368.98</v>
      </c>
      <c r="E1735" s="1">
        <v>45770</v>
      </c>
      <c r="F1735" t="s">
        <v>51</v>
      </c>
    </row>
    <row r="1736" spans="1:6" x14ac:dyDescent="0.25">
      <c r="A1736" t="str">
        <f>"02004"</f>
        <v>02004</v>
      </c>
      <c r="B1736" t="s">
        <v>303</v>
      </c>
      <c r="C1736">
        <v>127832</v>
      </c>
      <c r="D1736" s="2">
        <v>91.52</v>
      </c>
      <c r="E1736" s="1">
        <v>45770</v>
      </c>
      <c r="F1736" t="s">
        <v>51</v>
      </c>
    </row>
    <row r="1737" spans="1:6" x14ac:dyDescent="0.25">
      <c r="A1737" t="str">
        <f>"04096"</f>
        <v>04096</v>
      </c>
      <c r="B1737" t="s">
        <v>45</v>
      </c>
      <c r="C1737">
        <v>127833</v>
      </c>
      <c r="D1737" s="2">
        <v>111.76</v>
      </c>
      <c r="E1737" s="1">
        <v>45770</v>
      </c>
      <c r="F1737" t="s">
        <v>51</v>
      </c>
    </row>
    <row r="1738" spans="1:6" x14ac:dyDescent="0.25">
      <c r="A1738" t="str">
        <f>"24636"</f>
        <v>24636</v>
      </c>
      <c r="B1738" t="s">
        <v>45</v>
      </c>
      <c r="C1738">
        <v>127834</v>
      </c>
      <c r="D1738" s="2">
        <v>111.74</v>
      </c>
      <c r="E1738" s="1">
        <v>45770</v>
      </c>
      <c r="F1738" t="s">
        <v>51</v>
      </c>
    </row>
    <row r="1739" spans="1:6" x14ac:dyDescent="0.25">
      <c r="A1739" t="str">
        <f>"04943"</f>
        <v>04943</v>
      </c>
      <c r="B1739" t="s">
        <v>56</v>
      </c>
      <c r="C1739">
        <v>127835</v>
      </c>
      <c r="D1739" s="2">
        <v>5128.28</v>
      </c>
      <c r="E1739" s="1">
        <v>45770</v>
      </c>
      <c r="F1739" t="s">
        <v>51</v>
      </c>
    </row>
    <row r="1740" spans="1:6" x14ac:dyDescent="0.25">
      <c r="A1740" t="str">
        <f>"90682"</f>
        <v>90682</v>
      </c>
      <c r="B1740" t="s">
        <v>57</v>
      </c>
      <c r="C1740">
        <v>127836</v>
      </c>
      <c r="D1740" s="2">
        <v>4394.75</v>
      </c>
      <c r="E1740" s="1">
        <v>45770</v>
      </c>
      <c r="F1740" t="s">
        <v>51</v>
      </c>
    </row>
    <row r="1741" spans="1:6" x14ac:dyDescent="0.25">
      <c r="A1741" t="str">
        <f>"00912"</f>
        <v>00912</v>
      </c>
      <c r="B1741" t="s">
        <v>513</v>
      </c>
      <c r="C1741">
        <v>127837</v>
      </c>
      <c r="D1741" s="2">
        <v>387.34</v>
      </c>
      <c r="E1741" s="1">
        <v>45770</v>
      </c>
      <c r="F1741" t="s">
        <v>51</v>
      </c>
    </row>
    <row r="1742" spans="1:6" x14ac:dyDescent="0.25">
      <c r="A1742" t="str">
        <f>"04621"</f>
        <v>04621</v>
      </c>
      <c r="B1742" t="s">
        <v>359</v>
      </c>
      <c r="C1742">
        <v>127838</v>
      </c>
      <c r="D1742" s="2">
        <v>115</v>
      </c>
      <c r="E1742" s="1">
        <v>45770</v>
      </c>
      <c r="F1742" t="s">
        <v>51</v>
      </c>
    </row>
    <row r="1743" spans="1:6" x14ac:dyDescent="0.25">
      <c r="A1743" t="str">
        <f>"05625"</f>
        <v>05625</v>
      </c>
      <c r="B1743" t="s">
        <v>514</v>
      </c>
      <c r="C1743">
        <v>127839</v>
      </c>
      <c r="D1743" s="2">
        <v>349.01</v>
      </c>
      <c r="E1743" s="1">
        <v>45770</v>
      </c>
      <c r="F1743" t="s">
        <v>51</v>
      </c>
    </row>
    <row r="1744" spans="1:6" x14ac:dyDescent="0.25">
      <c r="A1744" t="str">
        <f>"04658"</f>
        <v>04658</v>
      </c>
      <c r="B1744" t="s">
        <v>176</v>
      </c>
      <c r="C1744">
        <v>127840</v>
      </c>
      <c r="D1744" s="2">
        <v>1464.7</v>
      </c>
      <c r="E1744" s="1">
        <v>45770</v>
      </c>
      <c r="F1744" t="s">
        <v>51</v>
      </c>
    </row>
    <row r="1745" spans="1:6" x14ac:dyDescent="0.25">
      <c r="A1745" t="str">
        <f>"03541"</f>
        <v>03541</v>
      </c>
      <c r="B1745" t="s">
        <v>61</v>
      </c>
      <c r="C1745">
        <v>127841</v>
      </c>
      <c r="D1745" s="2">
        <v>445.85</v>
      </c>
      <c r="E1745" s="1">
        <v>45770</v>
      </c>
      <c r="F1745" t="s">
        <v>51</v>
      </c>
    </row>
    <row r="1746" spans="1:6" x14ac:dyDescent="0.25">
      <c r="A1746" t="str">
        <f>"04388"</f>
        <v>04388</v>
      </c>
      <c r="B1746" t="s">
        <v>63</v>
      </c>
      <c r="C1746">
        <v>127842</v>
      </c>
      <c r="D1746" s="2">
        <v>1134.5899999999999</v>
      </c>
      <c r="E1746" s="1">
        <v>45770</v>
      </c>
      <c r="F1746" t="s">
        <v>51</v>
      </c>
    </row>
    <row r="1747" spans="1:6" x14ac:dyDescent="0.25">
      <c r="A1747" t="str">
        <f>"03671"</f>
        <v>03671</v>
      </c>
      <c r="B1747" t="s">
        <v>64</v>
      </c>
      <c r="C1747">
        <v>127843</v>
      </c>
      <c r="D1747" s="2">
        <v>350</v>
      </c>
      <c r="E1747" s="1">
        <v>45770</v>
      </c>
      <c r="F1747" t="s">
        <v>51</v>
      </c>
    </row>
    <row r="1748" spans="1:6" x14ac:dyDescent="0.25">
      <c r="A1748" t="str">
        <f>"05391"</f>
        <v>05391</v>
      </c>
      <c r="B1748" t="s">
        <v>515</v>
      </c>
      <c r="C1748">
        <v>127844</v>
      </c>
      <c r="D1748" s="2">
        <v>129261.75</v>
      </c>
      <c r="E1748" s="1">
        <v>45770</v>
      </c>
      <c r="F1748" t="s">
        <v>51</v>
      </c>
    </row>
    <row r="1749" spans="1:6" x14ac:dyDescent="0.25">
      <c r="A1749" t="str">
        <f>"01596"</f>
        <v>01596</v>
      </c>
      <c r="B1749" t="s">
        <v>66</v>
      </c>
      <c r="C1749">
        <v>127845</v>
      </c>
      <c r="D1749" s="2">
        <v>423</v>
      </c>
      <c r="E1749" s="1">
        <v>45770</v>
      </c>
      <c r="F1749" t="s">
        <v>51</v>
      </c>
    </row>
    <row r="1750" spans="1:6" x14ac:dyDescent="0.25">
      <c r="A1750" t="str">
        <f>"00160"</f>
        <v>00160</v>
      </c>
      <c r="B1750" t="s">
        <v>67</v>
      </c>
      <c r="C1750">
        <v>127846</v>
      </c>
      <c r="D1750" s="2">
        <v>18</v>
      </c>
      <c r="E1750" s="1">
        <v>45770</v>
      </c>
      <c r="F1750" t="s">
        <v>51</v>
      </c>
    </row>
    <row r="1751" spans="1:6" x14ac:dyDescent="0.25">
      <c r="A1751" t="str">
        <f>"05460"</f>
        <v>05460</v>
      </c>
      <c r="B1751" t="s">
        <v>214</v>
      </c>
      <c r="C1751">
        <v>127847</v>
      </c>
      <c r="D1751" s="2">
        <v>411.02</v>
      </c>
      <c r="E1751" s="1">
        <v>45770</v>
      </c>
      <c r="F1751" t="s">
        <v>51</v>
      </c>
    </row>
    <row r="1752" spans="1:6" x14ac:dyDescent="0.25">
      <c r="A1752" t="str">
        <f>"00177"</f>
        <v>00177</v>
      </c>
      <c r="B1752" t="s">
        <v>241</v>
      </c>
      <c r="C1752">
        <v>127848</v>
      </c>
      <c r="D1752" s="2">
        <v>729.3</v>
      </c>
      <c r="E1752" s="1">
        <v>45770</v>
      </c>
      <c r="F1752" t="s">
        <v>51</v>
      </c>
    </row>
    <row r="1753" spans="1:6" x14ac:dyDescent="0.25">
      <c r="A1753" t="str">
        <f>"00340"</f>
        <v>00340</v>
      </c>
      <c r="B1753" t="s">
        <v>69</v>
      </c>
      <c r="C1753">
        <v>127849</v>
      </c>
      <c r="D1753" s="2">
        <v>103987.62</v>
      </c>
      <c r="E1753" s="1">
        <v>45770</v>
      </c>
      <c r="F1753" t="s">
        <v>51</v>
      </c>
    </row>
    <row r="1754" spans="1:6" x14ac:dyDescent="0.25">
      <c r="A1754" t="str">
        <f>"00185"</f>
        <v>00185</v>
      </c>
      <c r="B1754" t="s">
        <v>516</v>
      </c>
      <c r="C1754">
        <v>127850</v>
      </c>
      <c r="D1754" s="2">
        <v>1202</v>
      </c>
      <c r="E1754" s="1">
        <v>45770</v>
      </c>
      <c r="F1754" t="s">
        <v>51</v>
      </c>
    </row>
    <row r="1755" spans="1:6" x14ac:dyDescent="0.25">
      <c r="A1755" t="str">
        <f>"05561"</f>
        <v>05561</v>
      </c>
      <c r="B1755" t="s">
        <v>148</v>
      </c>
      <c r="C1755">
        <v>127851</v>
      </c>
      <c r="D1755" s="2">
        <v>384.7</v>
      </c>
      <c r="E1755" s="1">
        <v>45770</v>
      </c>
      <c r="F1755" t="s">
        <v>51</v>
      </c>
    </row>
    <row r="1756" spans="1:6" x14ac:dyDescent="0.25">
      <c r="A1756" t="str">
        <f>"05263"</f>
        <v>05263</v>
      </c>
      <c r="B1756" t="s">
        <v>517</v>
      </c>
      <c r="C1756">
        <v>127852</v>
      </c>
      <c r="D1756" s="2">
        <v>2760.39</v>
      </c>
      <c r="E1756" s="1">
        <v>45770</v>
      </c>
      <c r="F1756" t="s">
        <v>51</v>
      </c>
    </row>
    <row r="1757" spans="1:6" x14ac:dyDescent="0.25">
      <c r="A1757" t="str">
        <f>"02807"</f>
        <v>02807</v>
      </c>
      <c r="B1757" t="s">
        <v>72</v>
      </c>
      <c r="C1757">
        <v>127853</v>
      </c>
      <c r="D1757" s="2">
        <v>41698</v>
      </c>
      <c r="E1757" s="1">
        <v>45770</v>
      </c>
      <c r="F1757" t="s">
        <v>51</v>
      </c>
    </row>
    <row r="1758" spans="1:6" x14ac:dyDescent="0.25">
      <c r="A1758" t="str">
        <f>"05543"</f>
        <v>05543</v>
      </c>
      <c r="B1758" t="s">
        <v>48</v>
      </c>
      <c r="C1758">
        <v>127854</v>
      </c>
      <c r="D1758" s="2">
        <v>360.5</v>
      </c>
      <c r="E1758" s="1">
        <v>45770</v>
      </c>
      <c r="F1758" t="s">
        <v>51</v>
      </c>
    </row>
    <row r="1759" spans="1:6" x14ac:dyDescent="0.25">
      <c r="A1759" t="str">
        <f>"05478"</f>
        <v>05478</v>
      </c>
      <c r="B1759" t="s">
        <v>150</v>
      </c>
      <c r="C1759">
        <v>127855</v>
      </c>
      <c r="D1759" s="2">
        <v>341.25</v>
      </c>
      <c r="E1759" s="1">
        <v>45770</v>
      </c>
      <c r="F1759" t="s">
        <v>51</v>
      </c>
    </row>
    <row r="1760" spans="1:6" x14ac:dyDescent="0.25">
      <c r="A1760" t="str">
        <f>"03010"</f>
        <v>03010</v>
      </c>
      <c r="B1760" t="s">
        <v>219</v>
      </c>
      <c r="C1760">
        <v>127856</v>
      </c>
      <c r="D1760" s="2">
        <v>91</v>
      </c>
      <c r="E1760" s="1">
        <v>45770</v>
      </c>
      <c r="F1760" t="s">
        <v>51</v>
      </c>
    </row>
    <row r="1761" spans="1:6" x14ac:dyDescent="0.25">
      <c r="A1761" t="str">
        <f>"03342"</f>
        <v>03342</v>
      </c>
      <c r="B1761" t="s">
        <v>377</v>
      </c>
      <c r="C1761">
        <v>127857</v>
      </c>
      <c r="D1761" s="2">
        <v>956.8</v>
      </c>
      <c r="E1761" s="1">
        <v>45770</v>
      </c>
      <c r="F1761" t="s">
        <v>51</v>
      </c>
    </row>
    <row r="1762" spans="1:6" x14ac:dyDescent="0.25">
      <c r="A1762" t="str">
        <f>"03878"</f>
        <v>03878</v>
      </c>
      <c r="B1762" t="s">
        <v>221</v>
      </c>
      <c r="C1762">
        <v>127858</v>
      </c>
      <c r="D1762" s="2">
        <v>1415.15</v>
      </c>
      <c r="E1762" s="1">
        <v>45770</v>
      </c>
      <c r="F1762" t="s">
        <v>51</v>
      </c>
    </row>
    <row r="1763" spans="1:6" x14ac:dyDescent="0.25">
      <c r="A1763" t="str">
        <f>"02405"</f>
        <v>02405</v>
      </c>
      <c r="B1763" t="s">
        <v>78</v>
      </c>
      <c r="C1763">
        <v>127859</v>
      </c>
      <c r="D1763" s="2">
        <v>4484.08</v>
      </c>
      <c r="E1763" s="1">
        <v>45770</v>
      </c>
      <c r="F1763" t="s">
        <v>51</v>
      </c>
    </row>
    <row r="1764" spans="1:6" x14ac:dyDescent="0.25">
      <c r="A1764" t="str">
        <f>"01869"</f>
        <v>01869</v>
      </c>
      <c r="B1764" t="s">
        <v>411</v>
      </c>
      <c r="C1764">
        <v>127860</v>
      </c>
      <c r="D1764" s="2">
        <v>124.4</v>
      </c>
      <c r="E1764" s="1">
        <v>45770</v>
      </c>
      <c r="F1764" t="s">
        <v>51</v>
      </c>
    </row>
    <row r="1765" spans="1:6" x14ac:dyDescent="0.25">
      <c r="A1765" t="str">
        <f>"01877"</f>
        <v>01877</v>
      </c>
      <c r="B1765" t="s">
        <v>79</v>
      </c>
      <c r="C1765">
        <v>127861</v>
      </c>
      <c r="D1765" s="2">
        <v>216.72</v>
      </c>
      <c r="E1765" s="1">
        <v>45770</v>
      </c>
      <c r="F1765" t="s">
        <v>51</v>
      </c>
    </row>
    <row r="1766" spans="1:6" x14ac:dyDescent="0.25">
      <c r="A1766" t="str">
        <f>"05617"</f>
        <v>05617</v>
      </c>
      <c r="B1766" t="s">
        <v>461</v>
      </c>
      <c r="C1766">
        <v>127862</v>
      </c>
      <c r="D1766" s="2">
        <v>1211.81</v>
      </c>
      <c r="E1766" s="1">
        <v>45770</v>
      </c>
      <c r="F1766" t="s">
        <v>51</v>
      </c>
    </row>
    <row r="1767" spans="1:6" x14ac:dyDescent="0.25">
      <c r="A1767" t="str">
        <f>"04802"</f>
        <v>04802</v>
      </c>
      <c r="B1767" t="s">
        <v>22</v>
      </c>
      <c r="C1767">
        <v>127863</v>
      </c>
      <c r="D1767" s="2">
        <v>128.6</v>
      </c>
      <c r="E1767" s="1">
        <v>45770</v>
      </c>
      <c r="F1767" t="s">
        <v>51</v>
      </c>
    </row>
    <row r="1768" spans="1:6" x14ac:dyDescent="0.25">
      <c r="A1768" t="str">
        <f>"04895"</f>
        <v>04895</v>
      </c>
      <c r="B1768" t="s">
        <v>83</v>
      </c>
      <c r="C1768">
        <v>127864</v>
      </c>
      <c r="D1768" s="2">
        <v>1572.96</v>
      </c>
      <c r="E1768" s="1">
        <v>45770</v>
      </c>
      <c r="F1768" t="s">
        <v>51</v>
      </c>
    </row>
    <row r="1769" spans="1:6" x14ac:dyDescent="0.25">
      <c r="A1769" t="str">
        <f>"00508"</f>
        <v>00508</v>
      </c>
      <c r="B1769" t="s">
        <v>504</v>
      </c>
      <c r="C1769">
        <v>127866</v>
      </c>
      <c r="D1769" s="2">
        <v>2047.55</v>
      </c>
      <c r="E1769" s="1">
        <v>45770</v>
      </c>
      <c r="F1769" t="s">
        <v>51</v>
      </c>
    </row>
    <row r="1770" spans="1:6" x14ac:dyDescent="0.25">
      <c r="A1770" t="str">
        <f>"00462"</f>
        <v>00462</v>
      </c>
      <c r="B1770" t="s">
        <v>518</v>
      </c>
      <c r="C1770">
        <v>127867</v>
      </c>
      <c r="D1770" s="2">
        <v>150</v>
      </c>
      <c r="E1770" s="1">
        <v>45770</v>
      </c>
      <c r="F1770" t="s">
        <v>51</v>
      </c>
    </row>
    <row r="1771" spans="1:6" x14ac:dyDescent="0.25">
      <c r="A1771" t="str">
        <f>"04421"</f>
        <v>04421</v>
      </c>
      <c r="B1771" t="s">
        <v>519</v>
      </c>
      <c r="C1771">
        <v>127868</v>
      </c>
      <c r="D1771" s="2">
        <v>2711.64</v>
      </c>
      <c r="E1771" s="1">
        <v>45770</v>
      </c>
      <c r="F1771" t="s">
        <v>51</v>
      </c>
    </row>
    <row r="1772" spans="1:6" x14ac:dyDescent="0.25">
      <c r="A1772" t="str">
        <f>"05613"</f>
        <v>05613</v>
      </c>
      <c r="B1772" t="s">
        <v>520</v>
      </c>
      <c r="C1772">
        <v>127869</v>
      </c>
      <c r="D1772" s="2">
        <v>3000</v>
      </c>
      <c r="E1772" s="1">
        <v>45770</v>
      </c>
      <c r="F1772" t="s">
        <v>51</v>
      </c>
    </row>
    <row r="1773" spans="1:6" x14ac:dyDescent="0.25">
      <c r="A1773" t="str">
        <f>"01415"</f>
        <v>01415</v>
      </c>
      <c r="B1773" t="s">
        <v>89</v>
      </c>
      <c r="C1773">
        <v>127870</v>
      </c>
      <c r="D1773" s="2">
        <v>2423.29</v>
      </c>
      <c r="E1773" s="1">
        <v>45770</v>
      </c>
      <c r="F1773" t="s">
        <v>51</v>
      </c>
    </row>
    <row r="1774" spans="1:6" x14ac:dyDescent="0.25">
      <c r="A1774" t="str">
        <f>"00565"</f>
        <v>00565</v>
      </c>
      <c r="B1774" t="s">
        <v>92</v>
      </c>
      <c r="C1774">
        <v>127872</v>
      </c>
      <c r="D1774" s="2">
        <v>3581.71</v>
      </c>
      <c r="E1774" s="1">
        <v>45770</v>
      </c>
      <c r="F1774" t="s">
        <v>51</v>
      </c>
    </row>
    <row r="1775" spans="1:6" x14ac:dyDescent="0.25">
      <c r="A1775" t="str">
        <f>"05241"</f>
        <v>05241</v>
      </c>
      <c r="B1775" t="s">
        <v>94</v>
      </c>
      <c r="C1775">
        <v>127873</v>
      </c>
      <c r="D1775" s="2">
        <v>23</v>
      </c>
      <c r="E1775" s="1">
        <v>45770</v>
      </c>
      <c r="F1775" t="s">
        <v>51</v>
      </c>
    </row>
    <row r="1776" spans="1:6" x14ac:dyDescent="0.25">
      <c r="A1776" t="str">
        <f>"05014"</f>
        <v>05014</v>
      </c>
      <c r="B1776" t="s">
        <v>95</v>
      </c>
      <c r="C1776">
        <v>127874</v>
      </c>
      <c r="D1776" s="2">
        <v>765.39</v>
      </c>
      <c r="E1776" s="1">
        <v>45770</v>
      </c>
      <c r="F1776" t="s">
        <v>51</v>
      </c>
    </row>
    <row r="1777" spans="1:6" x14ac:dyDescent="0.25">
      <c r="A1777" t="str">
        <f>"03463"</f>
        <v>03463</v>
      </c>
      <c r="B1777" t="s">
        <v>99</v>
      </c>
      <c r="C1777">
        <v>127875</v>
      </c>
      <c r="D1777" s="2">
        <v>97.14</v>
      </c>
      <c r="E1777" s="1">
        <v>45770</v>
      </c>
      <c r="F1777" t="s">
        <v>51</v>
      </c>
    </row>
    <row r="1778" spans="1:6" x14ac:dyDescent="0.25">
      <c r="A1778" t="str">
        <f>"03974"</f>
        <v>03974</v>
      </c>
      <c r="B1778" t="s">
        <v>252</v>
      </c>
      <c r="C1778">
        <v>127876</v>
      </c>
      <c r="D1778" s="2">
        <v>5736.28</v>
      </c>
      <c r="E1778" s="1">
        <v>45770</v>
      </c>
      <c r="F1778" t="s">
        <v>51</v>
      </c>
    </row>
    <row r="1779" spans="1:6" x14ac:dyDescent="0.25">
      <c r="A1779" t="str">
        <f>"05172"</f>
        <v>05172</v>
      </c>
      <c r="B1779" t="s">
        <v>101</v>
      </c>
      <c r="C1779">
        <v>127878</v>
      </c>
      <c r="D1779" s="2">
        <v>59.9</v>
      </c>
      <c r="E1779" s="1">
        <v>45770</v>
      </c>
      <c r="F1779" t="s">
        <v>51</v>
      </c>
    </row>
    <row r="1780" spans="1:6" x14ac:dyDescent="0.25">
      <c r="A1780" t="str">
        <f>"04838"</f>
        <v>04838</v>
      </c>
      <c r="B1780" t="s">
        <v>191</v>
      </c>
      <c r="C1780">
        <v>127879</v>
      </c>
      <c r="D1780" s="2">
        <v>2500</v>
      </c>
      <c r="E1780" s="1">
        <v>45770</v>
      </c>
      <c r="F1780" t="s">
        <v>51</v>
      </c>
    </row>
    <row r="1781" spans="1:6" x14ac:dyDescent="0.25">
      <c r="A1781" t="str">
        <f>"03734"</f>
        <v>03734</v>
      </c>
      <c r="B1781" t="s">
        <v>104</v>
      </c>
      <c r="C1781">
        <v>127880</v>
      </c>
      <c r="D1781" s="2">
        <v>146.94999999999999</v>
      </c>
      <c r="E1781" s="1">
        <v>45770</v>
      </c>
      <c r="F1781" t="s">
        <v>51</v>
      </c>
    </row>
    <row r="1782" spans="1:6" x14ac:dyDescent="0.25">
      <c r="A1782" t="str">
        <f>"05142"</f>
        <v>05142</v>
      </c>
      <c r="B1782" t="s">
        <v>226</v>
      </c>
      <c r="C1782">
        <v>127881</v>
      </c>
      <c r="D1782" s="2">
        <v>1068.25</v>
      </c>
      <c r="E1782" s="1">
        <v>45770</v>
      </c>
      <c r="F1782" t="s">
        <v>51</v>
      </c>
    </row>
    <row r="1783" spans="1:6" x14ac:dyDescent="0.25">
      <c r="A1783" t="str">
        <f>"02536"</f>
        <v>02536</v>
      </c>
      <c r="B1783" t="s">
        <v>108</v>
      </c>
      <c r="C1783">
        <v>127882</v>
      </c>
      <c r="D1783" s="2">
        <v>779.57</v>
      </c>
      <c r="E1783" s="1">
        <v>45770</v>
      </c>
      <c r="F1783" t="s">
        <v>51</v>
      </c>
    </row>
    <row r="1784" spans="1:6" x14ac:dyDescent="0.25">
      <c r="A1784" t="str">
        <f>"00710"</f>
        <v>00710</v>
      </c>
      <c r="B1784" t="s">
        <v>109</v>
      </c>
      <c r="C1784">
        <v>127883</v>
      </c>
      <c r="D1784" s="2">
        <v>3586.7</v>
      </c>
      <c r="E1784" s="1">
        <v>45770</v>
      </c>
      <c r="F1784" t="s">
        <v>51</v>
      </c>
    </row>
    <row r="1785" spans="1:6" x14ac:dyDescent="0.25">
      <c r="A1785" t="str">
        <f>"05298"</f>
        <v>05298</v>
      </c>
      <c r="B1785" t="s">
        <v>111</v>
      </c>
      <c r="C1785">
        <v>127884</v>
      </c>
      <c r="D1785" s="2">
        <v>7661.76</v>
      </c>
      <c r="E1785" s="1">
        <v>45770</v>
      </c>
      <c r="F1785" t="s">
        <v>51</v>
      </c>
    </row>
    <row r="1786" spans="1:6" x14ac:dyDescent="0.25">
      <c r="A1786" t="str">
        <f>"04703"</f>
        <v>04703</v>
      </c>
      <c r="B1786" t="s">
        <v>275</v>
      </c>
      <c r="C1786">
        <v>127885</v>
      </c>
      <c r="D1786" s="2">
        <v>440</v>
      </c>
      <c r="E1786" s="1">
        <v>45770</v>
      </c>
      <c r="F1786" t="s">
        <v>51</v>
      </c>
    </row>
    <row r="1787" spans="1:6" x14ac:dyDescent="0.25">
      <c r="A1787" t="str">
        <f>"04245"</f>
        <v>04245</v>
      </c>
      <c r="B1787" t="s">
        <v>316</v>
      </c>
      <c r="C1787">
        <v>127886</v>
      </c>
      <c r="D1787" s="2">
        <v>900</v>
      </c>
      <c r="E1787" s="1">
        <v>45770</v>
      </c>
      <c r="F1787" t="s">
        <v>51</v>
      </c>
    </row>
    <row r="1788" spans="1:6" x14ac:dyDescent="0.25">
      <c r="A1788" t="str">
        <f>"04949"</f>
        <v>04949</v>
      </c>
      <c r="B1788" t="s">
        <v>362</v>
      </c>
      <c r="C1788">
        <v>127887</v>
      </c>
      <c r="D1788" s="2">
        <v>196</v>
      </c>
      <c r="E1788" s="1">
        <v>45770</v>
      </c>
      <c r="F1788" t="s">
        <v>51</v>
      </c>
    </row>
    <row r="1789" spans="1:6" x14ac:dyDescent="0.25">
      <c r="A1789" t="str">
        <f>"04308"</f>
        <v>04308</v>
      </c>
      <c r="B1789" t="s">
        <v>198</v>
      </c>
      <c r="C1789">
        <v>127888</v>
      </c>
      <c r="D1789" s="2">
        <v>2978.63</v>
      </c>
      <c r="E1789" s="1">
        <v>45770</v>
      </c>
      <c r="F1789" t="s">
        <v>51</v>
      </c>
    </row>
    <row r="1790" spans="1:6" x14ac:dyDescent="0.25">
      <c r="A1790" t="str">
        <f>"1"</f>
        <v>1</v>
      </c>
      <c r="B1790" t="s">
        <v>521</v>
      </c>
      <c r="C1790">
        <v>127889</v>
      </c>
      <c r="D1790" s="2">
        <v>505</v>
      </c>
      <c r="E1790" s="1">
        <v>45770</v>
      </c>
      <c r="F1790" t="s">
        <v>15</v>
      </c>
    </row>
    <row r="1791" spans="1:6" x14ac:dyDescent="0.25">
      <c r="A1791" t="str">
        <f>"04598"</f>
        <v>04598</v>
      </c>
      <c r="B1791" t="s">
        <v>415</v>
      </c>
      <c r="C1791">
        <v>127890</v>
      </c>
      <c r="D1791" s="2">
        <v>662</v>
      </c>
      <c r="E1791" s="1">
        <v>45770</v>
      </c>
      <c r="F1791" t="s">
        <v>51</v>
      </c>
    </row>
    <row r="1792" spans="1:6" x14ac:dyDescent="0.25">
      <c r="A1792" t="str">
        <f>"00437"</f>
        <v>00437</v>
      </c>
      <c r="B1792" t="s">
        <v>113</v>
      </c>
      <c r="C1792">
        <v>127891</v>
      </c>
      <c r="D1792" s="2">
        <v>395.95</v>
      </c>
      <c r="E1792" s="1">
        <v>45770</v>
      </c>
      <c r="F1792" t="s">
        <v>51</v>
      </c>
    </row>
    <row r="1793" spans="1:6" x14ac:dyDescent="0.25">
      <c r="A1793" t="str">
        <f>"01728"</f>
        <v>01728</v>
      </c>
      <c r="B1793" t="s">
        <v>330</v>
      </c>
      <c r="C1793">
        <v>127892</v>
      </c>
      <c r="D1793" s="2">
        <v>606</v>
      </c>
      <c r="E1793" s="1">
        <v>45770</v>
      </c>
      <c r="F1793" t="s">
        <v>51</v>
      </c>
    </row>
    <row r="1794" spans="1:6" x14ac:dyDescent="0.25">
      <c r="A1794" t="str">
        <f>"05538"</f>
        <v>05538</v>
      </c>
      <c r="B1794" t="s">
        <v>115</v>
      </c>
      <c r="C1794">
        <v>127893</v>
      </c>
      <c r="D1794" s="2">
        <v>2211.19</v>
      </c>
      <c r="E1794" s="1">
        <v>45770</v>
      </c>
      <c r="F1794" t="s">
        <v>51</v>
      </c>
    </row>
    <row r="1795" spans="1:6" x14ac:dyDescent="0.25">
      <c r="A1795" t="str">
        <f>"05585"</f>
        <v>05585</v>
      </c>
      <c r="B1795" t="s">
        <v>376</v>
      </c>
      <c r="C1795">
        <v>127894</v>
      </c>
      <c r="D1795" s="2">
        <v>2700</v>
      </c>
      <c r="E1795" s="1">
        <v>45770</v>
      </c>
      <c r="F1795" t="s">
        <v>51</v>
      </c>
    </row>
    <row r="1796" spans="1:6" x14ac:dyDescent="0.25">
      <c r="A1796" t="str">
        <f>"05078"</f>
        <v>05078</v>
      </c>
      <c r="B1796" t="s">
        <v>255</v>
      </c>
      <c r="C1796">
        <v>127895</v>
      </c>
      <c r="D1796" s="2">
        <v>459.06</v>
      </c>
      <c r="E1796" s="1">
        <v>45770</v>
      </c>
      <c r="F1796" t="s">
        <v>51</v>
      </c>
    </row>
    <row r="1797" spans="1:6" x14ac:dyDescent="0.25">
      <c r="A1797" t="str">
        <f>"00916"</f>
        <v>00916</v>
      </c>
      <c r="B1797" t="s">
        <v>123</v>
      </c>
      <c r="C1797">
        <v>127896</v>
      </c>
      <c r="D1797" s="2">
        <v>3156.75</v>
      </c>
      <c r="E1797" s="1">
        <v>45770</v>
      </c>
      <c r="F1797" t="s">
        <v>51</v>
      </c>
    </row>
    <row r="1798" spans="1:6" x14ac:dyDescent="0.25">
      <c r="A1798" t="str">
        <f>"00935"</f>
        <v>00935</v>
      </c>
      <c r="B1798" t="s">
        <v>523</v>
      </c>
      <c r="C1798">
        <v>127897</v>
      </c>
      <c r="D1798" s="2">
        <v>369.72</v>
      </c>
      <c r="E1798" s="1">
        <v>45770</v>
      </c>
      <c r="F1798" t="s">
        <v>51</v>
      </c>
    </row>
    <row r="1799" spans="1:6" x14ac:dyDescent="0.25">
      <c r="A1799" t="str">
        <f>"00959"</f>
        <v>00959</v>
      </c>
      <c r="B1799" t="s">
        <v>6</v>
      </c>
      <c r="C1799">
        <v>127898</v>
      </c>
      <c r="D1799" s="2">
        <v>103.24</v>
      </c>
      <c r="E1799" s="1">
        <v>45770</v>
      </c>
      <c r="F1799" t="s">
        <v>51</v>
      </c>
    </row>
    <row r="1800" spans="1:6" x14ac:dyDescent="0.25">
      <c r="A1800" t="str">
        <f>"05151"</f>
        <v>05151</v>
      </c>
      <c r="B1800" t="s">
        <v>524</v>
      </c>
      <c r="C1800">
        <v>127899</v>
      </c>
      <c r="D1800" s="2">
        <v>65.180000000000007</v>
      </c>
      <c r="E1800" s="1">
        <v>45770</v>
      </c>
      <c r="F1800" t="s">
        <v>51</v>
      </c>
    </row>
    <row r="1801" spans="1:6" x14ac:dyDescent="0.25">
      <c r="A1801" t="str">
        <f>"02511"</f>
        <v>02511</v>
      </c>
      <c r="B1801" t="s">
        <v>229</v>
      </c>
      <c r="C1801">
        <v>127900</v>
      </c>
      <c r="D1801" s="2">
        <v>25.38</v>
      </c>
      <c r="E1801" s="1">
        <v>45770</v>
      </c>
      <c r="F1801" t="s">
        <v>51</v>
      </c>
    </row>
    <row r="1802" spans="1:6" x14ac:dyDescent="0.25">
      <c r="A1802" t="str">
        <f>"03237"</f>
        <v>03237</v>
      </c>
      <c r="B1802" t="s">
        <v>128</v>
      </c>
      <c r="C1802">
        <v>127901</v>
      </c>
      <c r="D1802" s="2">
        <v>190</v>
      </c>
      <c r="E1802" s="1">
        <v>45770</v>
      </c>
      <c r="F1802" t="s">
        <v>51</v>
      </c>
    </row>
    <row r="1803" spans="1:6" x14ac:dyDescent="0.25">
      <c r="A1803" t="str">
        <f>"05325"</f>
        <v>05325</v>
      </c>
      <c r="B1803" t="s">
        <v>129</v>
      </c>
      <c r="C1803">
        <v>127902</v>
      </c>
      <c r="D1803" s="2">
        <v>129.94999999999999</v>
      </c>
      <c r="E1803" s="1">
        <v>45770</v>
      </c>
      <c r="F1803" t="s">
        <v>51</v>
      </c>
    </row>
    <row r="1804" spans="1:6" x14ac:dyDescent="0.25">
      <c r="A1804" t="str">
        <f>"04977"</f>
        <v>04977</v>
      </c>
      <c r="B1804" t="s">
        <v>368</v>
      </c>
      <c r="C1804">
        <v>127903</v>
      </c>
      <c r="D1804" s="2">
        <v>14630</v>
      </c>
      <c r="E1804" s="1">
        <v>45770</v>
      </c>
      <c r="F1804" t="s">
        <v>51</v>
      </c>
    </row>
    <row r="1805" spans="1:6" x14ac:dyDescent="0.25">
      <c r="A1805" t="str">
        <f>"01629"</f>
        <v>01629</v>
      </c>
      <c r="B1805" t="s">
        <v>130</v>
      </c>
      <c r="C1805">
        <v>127904</v>
      </c>
      <c r="D1805" s="2">
        <v>952.13</v>
      </c>
      <c r="E1805" s="1">
        <v>45770</v>
      </c>
      <c r="F1805" t="s">
        <v>51</v>
      </c>
    </row>
    <row r="1806" spans="1:6" x14ac:dyDescent="0.25">
      <c r="A1806" t="str">
        <f>"01049"</f>
        <v>01049</v>
      </c>
      <c r="B1806" t="s">
        <v>261</v>
      </c>
      <c r="C1806">
        <v>127905</v>
      </c>
      <c r="D1806" s="2">
        <v>1175</v>
      </c>
      <c r="E1806" s="1">
        <v>45770</v>
      </c>
      <c r="F1806" t="s">
        <v>51</v>
      </c>
    </row>
    <row r="1807" spans="1:6" x14ac:dyDescent="0.25">
      <c r="A1807" t="str">
        <f>"03883"</f>
        <v>03883</v>
      </c>
      <c r="B1807" t="s">
        <v>231</v>
      </c>
      <c r="C1807">
        <v>127906</v>
      </c>
      <c r="D1807" s="2">
        <v>840.74</v>
      </c>
      <c r="E1807" s="1">
        <v>45770</v>
      </c>
      <c r="F1807" t="s">
        <v>51</v>
      </c>
    </row>
    <row r="1808" spans="1:6" x14ac:dyDescent="0.25">
      <c r="A1808" t="str">
        <f>"00336"</f>
        <v>00336</v>
      </c>
      <c r="B1808" t="s">
        <v>232</v>
      </c>
      <c r="C1808">
        <v>127907</v>
      </c>
      <c r="D1808" s="2">
        <v>83</v>
      </c>
      <c r="E1808" s="1">
        <v>45770</v>
      </c>
      <c r="F1808" t="s">
        <v>51</v>
      </c>
    </row>
    <row r="1809" spans="1:6" x14ac:dyDescent="0.25">
      <c r="A1809" t="str">
        <f>"02790"</f>
        <v>02790</v>
      </c>
      <c r="B1809" t="s">
        <v>508</v>
      </c>
      <c r="C1809">
        <v>127908</v>
      </c>
      <c r="D1809" s="2">
        <v>110</v>
      </c>
      <c r="E1809" s="1">
        <v>45770</v>
      </c>
      <c r="F1809" t="s">
        <v>51</v>
      </c>
    </row>
    <row r="1810" spans="1:6" x14ac:dyDescent="0.25">
      <c r="A1810" t="str">
        <f>"05225"</f>
        <v>05225</v>
      </c>
      <c r="B1810" t="s">
        <v>525</v>
      </c>
      <c r="C1810">
        <v>127909</v>
      </c>
      <c r="D1810" s="2">
        <v>300</v>
      </c>
      <c r="E1810" s="1">
        <v>45770</v>
      </c>
      <c r="F1810" t="s">
        <v>51</v>
      </c>
    </row>
    <row r="1811" spans="1:6" x14ac:dyDescent="0.25">
      <c r="A1811" t="str">
        <f>"05123"</f>
        <v>05123</v>
      </c>
      <c r="B1811" t="s">
        <v>301</v>
      </c>
      <c r="C1811">
        <v>127910</v>
      </c>
      <c r="D1811" s="2">
        <v>1780.18</v>
      </c>
      <c r="E1811" s="1">
        <v>45770</v>
      </c>
      <c r="F1811" t="s">
        <v>51</v>
      </c>
    </row>
    <row r="1812" spans="1:6" x14ac:dyDescent="0.25">
      <c r="A1812" t="str">
        <f>"01247"</f>
        <v>01247</v>
      </c>
      <c r="B1812" t="s">
        <v>168</v>
      </c>
      <c r="C1812">
        <v>127911</v>
      </c>
      <c r="D1812" s="2">
        <v>1867.2</v>
      </c>
      <c r="E1812" s="1">
        <v>45770</v>
      </c>
      <c r="F1812" t="s">
        <v>51</v>
      </c>
    </row>
    <row r="1813" spans="1:6" x14ac:dyDescent="0.25">
      <c r="A1813" t="str">
        <f>"03426"</f>
        <v>03426</v>
      </c>
      <c r="B1813" t="s">
        <v>323</v>
      </c>
      <c r="C1813">
        <v>127912</v>
      </c>
      <c r="D1813" s="2">
        <v>1858.36</v>
      </c>
      <c r="E1813" s="1">
        <v>45770</v>
      </c>
      <c r="F1813" t="s">
        <v>51</v>
      </c>
    </row>
    <row r="1814" spans="1:6" x14ac:dyDescent="0.25">
      <c r="A1814" t="str">
        <f>"04986"</f>
        <v>04986</v>
      </c>
      <c r="B1814" t="s">
        <v>169</v>
      </c>
      <c r="C1814">
        <v>127913</v>
      </c>
      <c r="D1814" s="2">
        <v>968.09</v>
      </c>
      <c r="E1814" s="1">
        <v>45770</v>
      </c>
      <c r="F1814" t="s">
        <v>51</v>
      </c>
    </row>
    <row r="1815" spans="1:6" x14ac:dyDescent="0.25">
      <c r="A1815" t="str">
        <f>"04016"</f>
        <v>04016</v>
      </c>
      <c r="B1815" t="s">
        <v>263</v>
      </c>
      <c r="C1815">
        <v>127914</v>
      </c>
      <c r="D1815" s="2">
        <v>2118.1</v>
      </c>
      <c r="E1815" s="1">
        <v>45770</v>
      </c>
      <c r="F1815" t="s">
        <v>51</v>
      </c>
    </row>
    <row r="1816" spans="1:6" x14ac:dyDescent="0.25">
      <c r="A1816" t="str">
        <f>"44071"</f>
        <v>44071</v>
      </c>
      <c r="B1816" t="s">
        <v>233</v>
      </c>
      <c r="C1816">
        <v>127915</v>
      </c>
      <c r="D1816" s="2">
        <v>37.99</v>
      </c>
      <c r="E1816" s="1">
        <v>45770</v>
      </c>
      <c r="F1816" t="s">
        <v>51</v>
      </c>
    </row>
    <row r="1817" spans="1:6" x14ac:dyDescent="0.25">
      <c r="A1817" t="str">
        <f>"05445"</f>
        <v>05445</v>
      </c>
      <c r="B1817" t="s">
        <v>526</v>
      </c>
      <c r="C1817">
        <v>127916</v>
      </c>
      <c r="D1817" s="2">
        <v>80</v>
      </c>
      <c r="E1817" s="1">
        <v>45770</v>
      </c>
      <c r="F1817" t="s">
        <v>51</v>
      </c>
    </row>
    <row r="1818" spans="1:6" x14ac:dyDescent="0.25">
      <c r="A1818" t="str">
        <f>"02693"</f>
        <v>02693</v>
      </c>
      <c r="B1818" t="s">
        <v>136</v>
      </c>
      <c r="C1818">
        <v>127917</v>
      </c>
      <c r="D1818" s="2">
        <v>360</v>
      </c>
      <c r="E1818" s="1">
        <v>45770</v>
      </c>
      <c r="F1818" t="s">
        <v>51</v>
      </c>
    </row>
    <row r="1819" spans="1:6" x14ac:dyDescent="0.25">
      <c r="A1819" t="str">
        <f>"00969"</f>
        <v>00969</v>
      </c>
      <c r="B1819" t="s">
        <v>137</v>
      </c>
      <c r="C1819">
        <v>127918</v>
      </c>
      <c r="D1819" s="2">
        <v>10512.68</v>
      </c>
      <c r="E1819" s="1">
        <v>45770</v>
      </c>
      <c r="F1819" t="s">
        <v>51</v>
      </c>
    </row>
    <row r="1820" spans="1:6" x14ac:dyDescent="0.25">
      <c r="A1820" t="str">
        <f>"05048"</f>
        <v>05048</v>
      </c>
      <c r="B1820" t="s">
        <v>138</v>
      </c>
      <c r="C1820">
        <v>127919</v>
      </c>
      <c r="D1820" s="2">
        <v>375</v>
      </c>
      <c r="E1820" s="1">
        <v>45770</v>
      </c>
      <c r="F1820" t="s">
        <v>51</v>
      </c>
    </row>
    <row r="1821" spans="1:6" x14ac:dyDescent="0.25">
      <c r="A1821" t="str">
        <f>"03963"</f>
        <v>03963</v>
      </c>
      <c r="B1821" t="s">
        <v>207</v>
      </c>
      <c r="C1821">
        <v>127920</v>
      </c>
      <c r="D1821" s="2">
        <v>4600</v>
      </c>
      <c r="E1821" s="1">
        <v>45770</v>
      </c>
      <c r="F1821" t="s">
        <v>51</v>
      </c>
    </row>
    <row r="1822" spans="1:6" x14ac:dyDescent="0.25">
      <c r="A1822" t="str">
        <f>"1"</f>
        <v>1</v>
      </c>
      <c r="B1822" t="s">
        <v>527</v>
      </c>
      <c r="C1822">
        <v>127921</v>
      </c>
      <c r="D1822" s="2">
        <v>114</v>
      </c>
      <c r="E1822" s="1">
        <v>45770</v>
      </c>
      <c r="F1822" t="s">
        <v>15</v>
      </c>
    </row>
    <row r="1823" spans="1:6" x14ac:dyDescent="0.25">
      <c r="A1823" t="str">
        <f>"03018"</f>
        <v>03018</v>
      </c>
      <c r="B1823" t="s">
        <v>236</v>
      </c>
      <c r="C1823">
        <v>127922</v>
      </c>
      <c r="D1823" s="2">
        <v>1835.5</v>
      </c>
      <c r="E1823" s="1">
        <v>45770</v>
      </c>
      <c r="F1823" t="s">
        <v>51</v>
      </c>
    </row>
    <row r="1824" spans="1:6" x14ac:dyDescent="0.25">
      <c r="A1824" t="str">
        <f>"03868"</f>
        <v>03868</v>
      </c>
      <c r="B1824" t="s">
        <v>324</v>
      </c>
      <c r="C1824">
        <v>127924</v>
      </c>
      <c r="D1824" s="2">
        <v>919.83</v>
      </c>
      <c r="E1824" s="1">
        <v>45770</v>
      </c>
      <c r="F1824" t="s">
        <v>51</v>
      </c>
    </row>
    <row r="1825" spans="1:6" x14ac:dyDescent="0.25">
      <c r="A1825" t="str">
        <f>"05232"</f>
        <v>05232</v>
      </c>
      <c r="B1825" t="s">
        <v>333</v>
      </c>
      <c r="C1825">
        <v>127925</v>
      </c>
      <c r="D1825" s="2">
        <v>45016</v>
      </c>
      <c r="E1825" s="1">
        <v>45770</v>
      </c>
      <c r="F1825" t="s">
        <v>51</v>
      </c>
    </row>
    <row r="1826" spans="1:6" x14ac:dyDescent="0.25">
      <c r="A1826" t="str">
        <f>"04314"</f>
        <v>04314</v>
      </c>
      <c r="B1826" t="s">
        <v>140</v>
      </c>
      <c r="C1826">
        <v>127926</v>
      </c>
      <c r="D1826" s="2">
        <v>10855.63</v>
      </c>
      <c r="E1826" s="1">
        <v>45770</v>
      </c>
      <c r="F1826" t="s">
        <v>51</v>
      </c>
    </row>
    <row r="1827" spans="1:6" x14ac:dyDescent="0.25">
      <c r="A1827" t="str">
        <f>"04921"</f>
        <v>04921</v>
      </c>
      <c r="B1827" t="s">
        <v>172</v>
      </c>
      <c r="C1827">
        <v>127927</v>
      </c>
      <c r="D1827" s="2">
        <v>3823.41</v>
      </c>
      <c r="E1827" s="1">
        <v>45770</v>
      </c>
      <c r="F1827" t="s">
        <v>51</v>
      </c>
    </row>
    <row r="1828" spans="1:6" x14ac:dyDescent="0.25">
      <c r="A1828" t="str">
        <f>"04089"</f>
        <v>04089</v>
      </c>
      <c r="B1828" t="s">
        <v>144</v>
      </c>
      <c r="C1828">
        <v>127928</v>
      </c>
      <c r="D1828" s="2">
        <v>53825</v>
      </c>
      <c r="E1828" s="1">
        <v>45770</v>
      </c>
      <c r="F1828" t="s">
        <v>51</v>
      </c>
    </row>
    <row r="1829" spans="1:6" x14ac:dyDescent="0.25">
      <c r="A1829" t="str">
        <f>"02299"</f>
        <v>02299</v>
      </c>
      <c r="B1829" t="s">
        <v>145</v>
      </c>
      <c r="C1829">
        <v>127929</v>
      </c>
      <c r="D1829" s="2">
        <v>22100.2</v>
      </c>
      <c r="E1829" s="1">
        <v>45770</v>
      </c>
      <c r="F1829" t="s">
        <v>51</v>
      </c>
    </row>
    <row r="1830" spans="1:6" x14ac:dyDescent="0.25">
      <c r="A1830" t="str">
        <f>"02826"</f>
        <v>02826</v>
      </c>
      <c r="B1830" t="s">
        <v>181</v>
      </c>
      <c r="C1830">
        <v>127930</v>
      </c>
      <c r="D1830" s="2">
        <v>6850</v>
      </c>
      <c r="E1830" s="1">
        <v>45770</v>
      </c>
      <c r="F1830" t="s">
        <v>51</v>
      </c>
    </row>
    <row r="1831" spans="1:6" x14ac:dyDescent="0.25">
      <c r="A1831" t="str">
        <f>"01491"</f>
        <v>01491</v>
      </c>
      <c r="B1831" t="s">
        <v>185</v>
      </c>
      <c r="C1831">
        <v>127931</v>
      </c>
      <c r="D1831" s="2">
        <v>6563.8</v>
      </c>
      <c r="E1831" s="1">
        <v>45770</v>
      </c>
      <c r="F1831" t="s">
        <v>51</v>
      </c>
    </row>
    <row r="1832" spans="1:6" x14ac:dyDescent="0.25">
      <c r="A1832" t="str">
        <f>"03837"</f>
        <v>03837</v>
      </c>
      <c r="B1832" t="s">
        <v>529</v>
      </c>
      <c r="C1832">
        <v>127932</v>
      </c>
      <c r="D1832" s="2">
        <v>13499.96</v>
      </c>
      <c r="E1832" s="1">
        <v>45770</v>
      </c>
      <c r="F1832" t="s">
        <v>51</v>
      </c>
    </row>
    <row r="1833" spans="1:6" x14ac:dyDescent="0.25">
      <c r="A1833" t="str">
        <f>"04331"</f>
        <v>04331</v>
      </c>
      <c r="B1833" t="s">
        <v>96</v>
      </c>
      <c r="C1833">
        <v>127933</v>
      </c>
      <c r="D1833" s="2">
        <v>5765</v>
      </c>
      <c r="E1833" s="1">
        <v>45770</v>
      </c>
      <c r="F1833" t="s">
        <v>51</v>
      </c>
    </row>
    <row r="1834" spans="1:6" x14ac:dyDescent="0.25">
      <c r="A1834" t="str">
        <f>"04331"</f>
        <v>04331</v>
      </c>
      <c r="B1834" t="s">
        <v>96</v>
      </c>
      <c r="C1834">
        <v>127934</v>
      </c>
      <c r="D1834" s="2">
        <v>3200</v>
      </c>
      <c r="E1834" s="1">
        <v>45770</v>
      </c>
      <c r="F1834" t="s">
        <v>51</v>
      </c>
    </row>
    <row r="1835" spans="1:6" x14ac:dyDescent="0.25">
      <c r="A1835" t="str">
        <f>"04123"</f>
        <v>04123</v>
      </c>
      <c r="B1835" t="s">
        <v>155</v>
      </c>
      <c r="C1835">
        <v>127935</v>
      </c>
      <c r="D1835" s="2">
        <v>4564</v>
      </c>
      <c r="E1835" s="1">
        <v>45770</v>
      </c>
      <c r="F1835" t="s">
        <v>51</v>
      </c>
    </row>
    <row r="1836" spans="1:6" x14ac:dyDescent="0.25">
      <c r="A1836" t="str">
        <f>"04816"</f>
        <v>04816</v>
      </c>
      <c r="B1836" t="s">
        <v>157</v>
      </c>
      <c r="C1836">
        <v>127936</v>
      </c>
      <c r="D1836" s="2">
        <v>3951.72</v>
      </c>
      <c r="E1836" s="1">
        <v>45770</v>
      </c>
      <c r="F1836" t="s">
        <v>51</v>
      </c>
    </row>
    <row r="1837" spans="1:6" x14ac:dyDescent="0.25">
      <c r="A1837" t="str">
        <f>"04920"</f>
        <v>04920</v>
      </c>
      <c r="B1837" t="s">
        <v>194</v>
      </c>
      <c r="C1837">
        <v>127937</v>
      </c>
      <c r="D1837" s="2">
        <v>3349.38</v>
      </c>
      <c r="E1837" s="1">
        <v>45770</v>
      </c>
      <c r="F1837" t="s">
        <v>51</v>
      </c>
    </row>
    <row r="1838" spans="1:6" x14ac:dyDescent="0.25">
      <c r="A1838" t="str">
        <f>"05276"</f>
        <v>05276</v>
      </c>
      <c r="B1838" t="s">
        <v>197</v>
      </c>
      <c r="C1838">
        <v>127938</v>
      </c>
      <c r="D1838" s="2">
        <v>3333</v>
      </c>
      <c r="E1838" s="1">
        <v>45770</v>
      </c>
      <c r="F1838" t="s">
        <v>51</v>
      </c>
    </row>
    <row r="1839" spans="1:6" x14ac:dyDescent="0.25">
      <c r="A1839" t="str">
        <f>"02527"</f>
        <v>02527</v>
      </c>
      <c r="B1839" t="s">
        <v>530</v>
      </c>
      <c r="C1839">
        <v>127939</v>
      </c>
      <c r="D1839" s="2">
        <v>7120.06</v>
      </c>
      <c r="E1839" s="1">
        <v>45770</v>
      </c>
      <c r="F1839" t="s">
        <v>51</v>
      </c>
    </row>
    <row r="1840" spans="1:6" x14ac:dyDescent="0.25">
      <c r="A1840" t="str">
        <f>"04099"</f>
        <v>04099</v>
      </c>
      <c r="B1840" t="s">
        <v>444</v>
      </c>
      <c r="C1840">
        <v>127940</v>
      </c>
      <c r="D1840" s="2">
        <v>3745</v>
      </c>
      <c r="E1840" s="1">
        <v>45770</v>
      </c>
      <c r="F1840" t="s">
        <v>51</v>
      </c>
    </row>
    <row r="1841" spans="1:6" x14ac:dyDescent="0.25">
      <c r="A1841" t="str">
        <f>"05607"</f>
        <v>05607</v>
      </c>
      <c r="B1841" t="s">
        <v>531</v>
      </c>
      <c r="C1841">
        <v>127941</v>
      </c>
      <c r="D1841" s="2">
        <v>4263</v>
      </c>
      <c r="E1841" s="1">
        <v>45770</v>
      </c>
      <c r="F1841" t="s">
        <v>51</v>
      </c>
    </row>
    <row r="1842" spans="1:6" x14ac:dyDescent="0.25">
      <c r="A1842" t="str">
        <f>"04312"</f>
        <v>04312</v>
      </c>
      <c r="B1842" t="s">
        <v>299</v>
      </c>
      <c r="C1842">
        <v>127942</v>
      </c>
      <c r="D1842" s="2">
        <v>26115.69</v>
      </c>
      <c r="E1842" s="1">
        <v>45770</v>
      </c>
      <c r="F1842" t="s">
        <v>51</v>
      </c>
    </row>
    <row r="1843" spans="1:6" x14ac:dyDescent="0.25">
      <c r="A1843" t="str">
        <f>"00381"</f>
        <v>00381</v>
      </c>
      <c r="B1843" t="s">
        <v>278</v>
      </c>
      <c r="C1843">
        <v>127943</v>
      </c>
      <c r="D1843" s="2">
        <v>3722.54</v>
      </c>
      <c r="E1843" s="1">
        <v>45770</v>
      </c>
      <c r="F1843" t="s">
        <v>51</v>
      </c>
    </row>
    <row r="1844" spans="1:6" x14ac:dyDescent="0.25">
      <c r="A1844" t="str">
        <f>"01090"</f>
        <v>01090</v>
      </c>
      <c r="B1844" t="s">
        <v>35</v>
      </c>
      <c r="C1844">
        <v>2093</v>
      </c>
      <c r="D1844" s="2">
        <v>3359</v>
      </c>
      <c r="E1844" s="1">
        <v>45771</v>
      </c>
      <c r="F1844" t="s">
        <v>10</v>
      </c>
    </row>
    <row r="1845" spans="1:6" x14ac:dyDescent="0.25">
      <c r="A1845" t="str">
        <f>"01234"</f>
        <v>01234</v>
      </c>
      <c r="B1845" t="s">
        <v>34</v>
      </c>
      <c r="C1845">
        <v>2094</v>
      </c>
      <c r="D1845" s="2">
        <v>73623.09</v>
      </c>
      <c r="E1845" s="1">
        <v>45771</v>
      </c>
      <c r="F1845" t="s">
        <v>10</v>
      </c>
    </row>
    <row r="1846" spans="1:6" x14ac:dyDescent="0.25">
      <c r="A1846" t="str">
        <f>"02299"</f>
        <v>02299</v>
      </c>
      <c r="B1846" t="s">
        <v>145</v>
      </c>
      <c r="C1846">
        <v>127944</v>
      </c>
      <c r="D1846" s="2">
        <v>96</v>
      </c>
      <c r="E1846" s="1">
        <v>45775</v>
      </c>
      <c r="F1846" t="s">
        <v>51</v>
      </c>
    </row>
    <row r="1847" spans="1:6" x14ac:dyDescent="0.25">
      <c r="A1847" t="str">
        <f>"01491"</f>
        <v>01491</v>
      </c>
      <c r="B1847" t="s">
        <v>185</v>
      </c>
      <c r="C1847">
        <v>127945</v>
      </c>
      <c r="D1847" s="2">
        <v>7658.19</v>
      </c>
      <c r="E1847" s="1">
        <v>45775</v>
      </c>
      <c r="F1847" t="s">
        <v>51</v>
      </c>
    </row>
    <row r="1848" spans="1:6" x14ac:dyDescent="0.25">
      <c r="A1848" t="str">
        <f>"04816"</f>
        <v>04816</v>
      </c>
      <c r="B1848" t="s">
        <v>157</v>
      </c>
      <c r="C1848">
        <v>127946</v>
      </c>
      <c r="D1848" s="2">
        <v>77679.86</v>
      </c>
      <c r="E1848" s="1">
        <v>45775</v>
      </c>
      <c r="F1848" t="s">
        <v>51</v>
      </c>
    </row>
    <row r="1849" spans="1:6" x14ac:dyDescent="0.25">
      <c r="A1849" t="str">
        <f>"02600"</f>
        <v>02600</v>
      </c>
      <c r="B1849" t="s">
        <v>356</v>
      </c>
      <c r="C1849">
        <v>127947</v>
      </c>
      <c r="D1849" s="2">
        <v>7280</v>
      </c>
      <c r="E1849" s="1">
        <v>45775</v>
      </c>
      <c r="F1849" t="s">
        <v>51</v>
      </c>
    </row>
    <row r="1850" spans="1:6" x14ac:dyDescent="0.25">
      <c r="A1850" t="str">
        <f>"05568"</f>
        <v>05568</v>
      </c>
      <c r="B1850" t="s">
        <v>55</v>
      </c>
      <c r="C1850">
        <v>127948</v>
      </c>
      <c r="D1850" s="2">
        <v>30</v>
      </c>
      <c r="E1850" s="1">
        <v>45775</v>
      </c>
      <c r="F1850" t="s">
        <v>51</v>
      </c>
    </row>
    <row r="1851" spans="1:6" x14ac:dyDescent="0.25">
      <c r="A1851" t="str">
        <f>"00555"</f>
        <v>00555</v>
      </c>
      <c r="B1851" t="s">
        <v>16</v>
      </c>
      <c r="C1851">
        <v>2103</v>
      </c>
      <c r="D1851" s="2">
        <v>21708.9</v>
      </c>
      <c r="E1851" s="1">
        <v>45779</v>
      </c>
      <c r="F1851" t="s">
        <v>10</v>
      </c>
    </row>
    <row r="1852" spans="1:6" x14ac:dyDescent="0.25">
      <c r="A1852" t="str">
        <f>"01532"</f>
        <v>01532</v>
      </c>
      <c r="B1852" t="s">
        <v>17</v>
      </c>
      <c r="C1852">
        <v>2104</v>
      </c>
      <c r="D1852" s="2">
        <v>164373.59</v>
      </c>
      <c r="E1852" s="1">
        <v>45779</v>
      </c>
      <c r="F1852" t="s">
        <v>10</v>
      </c>
    </row>
    <row r="1853" spans="1:6" x14ac:dyDescent="0.25">
      <c r="A1853" t="str">
        <f>"03818"</f>
        <v>03818</v>
      </c>
      <c r="B1853" t="s">
        <v>19</v>
      </c>
      <c r="C1853">
        <v>2106</v>
      </c>
      <c r="D1853" s="2">
        <v>739.56</v>
      </c>
      <c r="E1853" s="1">
        <v>45779</v>
      </c>
      <c r="F1853" t="s">
        <v>10</v>
      </c>
    </row>
    <row r="1854" spans="1:6" x14ac:dyDescent="0.25">
      <c r="A1854" t="str">
        <f>"04267"</f>
        <v>04267</v>
      </c>
      <c r="B1854" t="s">
        <v>20</v>
      </c>
      <c r="C1854">
        <v>2107</v>
      </c>
      <c r="D1854" s="2">
        <v>335.8</v>
      </c>
      <c r="E1854" s="1">
        <v>45779</v>
      </c>
      <c r="F1854" t="s">
        <v>10</v>
      </c>
    </row>
    <row r="1855" spans="1:6" x14ac:dyDescent="0.25">
      <c r="A1855" t="str">
        <f>"04330"</f>
        <v>04330</v>
      </c>
      <c r="B1855" t="s">
        <v>21</v>
      </c>
      <c r="C1855">
        <v>2108</v>
      </c>
      <c r="D1855" s="2">
        <v>138.46</v>
      </c>
      <c r="E1855" s="1">
        <v>45779</v>
      </c>
      <c r="F1855" t="s">
        <v>10</v>
      </c>
    </row>
    <row r="1856" spans="1:6" x14ac:dyDescent="0.25">
      <c r="A1856" t="str">
        <f>"04777"</f>
        <v>04777</v>
      </c>
      <c r="B1856" t="s">
        <v>22</v>
      </c>
      <c r="C1856">
        <v>2109</v>
      </c>
      <c r="D1856" s="2">
        <v>746.15</v>
      </c>
      <c r="E1856" s="1">
        <v>45779</v>
      </c>
      <c r="F1856" t="s">
        <v>10</v>
      </c>
    </row>
    <row r="1857" spans="1:6" x14ac:dyDescent="0.25">
      <c r="A1857" t="str">
        <f>"04987"</f>
        <v>04987</v>
      </c>
      <c r="B1857" t="s">
        <v>21</v>
      </c>
      <c r="C1857">
        <v>2110</v>
      </c>
      <c r="D1857" s="2">
        <v>670.66</v>
      </c>
      <c r="E1857" s="1">
        <v>45779</v>
      </c>
      <c r="F1857" t="s">
        <v>10</v>
      </c>
    </row>
    <row r="1858" spans="1:6" x14ac:dyDescent="0.25">
      <c r="A1858" t="str">
        <f>"05331"</f>
        <v>05331</v>
      </c>
      <c r="B1858" t="s">
        <v>23</v>
      </c>
      <c r="C1858">
        <v>2111</v>
      </c>
      <c r="D1858" s="2">
        <v>553.85</v>
      </c>
      <c r="E1858" s="1">
        <v>45779</v>
      </c>
      <c r="F1858" t="s">
        <v>10</v>
      </c>
    </row>
    <row r="1859" spans="1:6" x14ac:dyDescent="0.25">
      <c r="A1859" t="str">
        <f>"00328"</f>
        <v>00328</v>
      </c>
      <c r="B1859" t="s">
        <v>26</v>
      </c>
      <c r="C1859">
        <v>2112</v>
      </c>
      <c r="D1859" s="2">
        <v>290735.34999999998</v>
      </c>
      <c r="E1859" s="1">
        <v>45779</v>
      </c>
      <c r="F1859" t="s">
        <v>10</v>
      </c>
    </row>
    <row r="1860" spans="1:6" x14ac:dyDescent="0.25">
      <c r="A1860" t="str">
        <f>"05001"</f>
        <v>05001</v>
      </c>
      <c r="B1860" t="s">
        <v>27</v>
      </c>
      <c r="C1860">
        <v>2114</v>
      </c>
      <c r="D1860" s="2">
        <v>1387.55</v>
      </c>
      <c r="E1860" s="1">
        <v>45779</v>
      </c>
      <c r="F1860" t="s">
        <v>10</v>
      </c>
    </row>
    <row r="1861" spans="1:6" x14ac:dyDescent="0.25">
      <c r="A1861" t="str">
        <f>"05509"</f>
        <v>05509</v>
      </c>
      <c r="B1861" t="s">
        <v>30</v>
      </c>
      <c r="C1861">
        <v>2115</v>
      </c>
      <c r="D1861" s="2">
        <v>4883.2</v>
      </c>
      <c r="E1861" s="1">
        <v>45779</v>
      </c>
      <c r="F1861" t="s">
        <v>10</v>
      </c>
    </row>
    <row r="1862" spans="1:6" x14ac:dyDescent="0.25">
      <c r="A1862" t="str">
        <f>"03788"</f>
        <v>03788</v>
      </c>
      <c r="B1862" t="s">
        <v>18</v>
      </c>
      <c r="C1862">
        <v>2105</v>
      </c>
      <c r="D1862" s="2">
        <v>23884.86</v>
      </c>
      <c r="E1862" s="1">
        <v>45782</v>
      </c>
      <c r="F1862" t="s">
        <v>10</v>
      </c>
    </row>
    <row r="1863" spans="1:6" x14ac:dyDescent="0.25">
      <c r="A1863" t="str">
        <f>"04614"</f>
        <v>04614</v>
      </c>
      <c r="B1863" t="s">
        <v>29</v>
      </c>
      <c r="C1863">
        <v>2113</v>
      </c>
      <c r="D1863" s="2">
        <v>1481.66</v>
      </c>
      <c r="E1863" s="1">
        <v>45782</v>
      </c>
      <c r="F1863" t="s">
        <v>10</v>
      </c>
    </row>
    <row r="1864" spans="1:6" x14ac:dyDescent="0.25">
      <c r="A1864" t="str">
        <f>"03162"</f>
        <v>03162</v>
      </c>
      <c r="B1864" t="s">
        <v>9</v>
      </c>
      <c r="C1864">
        <v>2128</v>
      </c>
      <c r="D1864" s="2">
        <v>36187.85</v>
      </c>
      <c r="E1864" s="1">
        <v>45783</v>
      </c>
      <c r="F1864" t="s">
        <v>10</v>
      </c>
    </row>
    <row r="1865" spans="1:6" x14ac:dyDescent="0.25">
      <c r="A1865" t="str">
        <f>"05226"</f>
        <v>05226</v>
      </c>
      <c r="B1865" t="s">
        <v>13</v>
      </c>
      <c r="C1865">
        <v>2131</v>
      </c>
      <c r="D1865" s="2">
        <v>10893.85</v>
      </c>
      <c r="E1865" s="1">
        <v>45783</v>
      </c>
      <c r="F1865" t="s">
        <v>10</v>
      </c>
    </row>
    <row r="1866" spans="1:6" x14ac:dyDescent="0.25">
      <c r="A1866" t="str">
        <f>"00065"</f>
        <v>00065</v>
      </c>
      <c r="B1866" t="s">
        <v>489</v>
      </c>
      <c r="C1866">
        <v>127949</v>
      </c>
      <c r="D1866" s="2">
        <v>5070</v>
      </c>
      <c r="E1866" s="1">
        <v>45784</v>
      </c>
      <c r="F1866" t="s">
        <v>51</v>
      </c>
    </row>
    <row r="1867" spans="1:6" x14ac:dyDescent="0.25">
      <c r="A1867" t="str">
        <f>"04206"</f>
        <v>04206</v>
      </c>
      <c r="B1867" t="s">
        <v>75</v>
      </c>
      <c r="C1867">
        <v>127950</v>
      </c>
      <c r="D1867" s="2">
        <v>4204.43</v>
      </c>
      <c r="E1867" s="1">
        <v>45784</v>
      </c>
      <c r="F1867" t="s">
        <v>51</v>
      </c>
    </row>
    <row r="1868" spans="1:6" x14ac:dyDescent="0.25">
      <c r="A1868" t="str">
        <f>"05156"</f>
        <v>05156</v>
      </c>
      <c r="B1868" t="s">
        <v>532</v>
      </c>
      <c r="C1868">
        <v>127951</v>
      </c>
      <c r="D1868" s="2">
        <v>13552.5</v>
      </c>
      <c r="E1868" s="1">
        <v>45784</v>
      </c>
      <c r="F1868" t="s">
        <v>51</v>
      </c>
    </row>
    <row r="1869" spans="1:6" x14ac:dyDescent="0.25">
      <c r="A1869" t="str">
        <f>"04421"</f>
        <v>04421</v>
      </c>
      <c r="B1869" t="s">
        <v>519</v>
      </c>
      <c r="C1869">
        <v>127952</v>
      </c>
      <c r="D1869" s="2">
        <v>38867.410000000003</v>
      </c>
      <c r="E1869" s="1">
        <v>45784</v>
      </c>
      <c r="F1869" t="s">
        <v>51</v>
      </c>
    </row>
    <row r="1870" spans="1:6" x14ac:dyDescent="0.25">
      <c r="A1870" t="str">
        <f>"04331"</f>
        <v>04331</v>
      </c>
      <c r="B1870" t="s">
        <v>96</v>
      </c>
      <c r="C1870">
        <v>127953</v>
      </c>
      <c r="D1870" s="2">
        <v>5000</v>
      </c>
      <c r="E1870" s="1">
        <v>45784</v>
      </c>
      <c r="F1870" t="s">
        <v>51</v>
      </c>
    </row>
    <row r="1871" spans="1:6" x14ac:dyDescent="0.25">
      <c r="A1871" t="str">
        <f>"04920"</f>
        <v>04920</v>
      </c>
      <c r="B1871" t="s">
        <v>194</v>
      </c>
      <c r="C1871">
        <v>127954</v>
      </c>
      <c r="D1871" s="2">
        <v>3301.1</v>
      </c>
      <c r="E1871" s="1">
        <v>45784</v>
      </c>
      <c r="F1871" t="s">
        <v>51</v>
      </c>
    </row>
    <row r="1872" spans="1:6" x14ac:dyDescent="0.25">
      <c r="A1872" t="str">
        <f>"05276"</f>
        <v>05276</v>
      </c>
      <c r="B1872" t="s">
        <v>197</v>
      </c>
      <c r="C1872">
        <v>127955</v>
      </c>
      <c r="D1872" s="2">
        <v>3333</v>
      </c>
      <c r="E1872" s="1">
        <v>45784</v>
      </c>
      <c r="F1872" t="s">
        <v>51</v>
      </c>
    </row>
    <row r="1873" spans="1:6" x14ac:dyDescent="0.25">
      <c r="A1873" t="str">
        <f>"04778"</f>
        <v>04778</v>
      </c>
      <c r="B1873" t="s">
        <v>165</v>
      </c>
      <c r="C1873">
        <v>127956</v>
      </c>
      <c r="D1873" s="2">
        <v>5260</v>
      </c>
      <c r="E1873" s="1">
        <v>45784</v>
      </c>
      <c r="F1873" t="s">
        <v>51</v>
      </c>
    </row>
    <row r="1874" spans="1:6" x14ac:dyDescent="0.25">
      <c r="A1874" t="str">
        <f>"05495"</f>
        <v>05495</v>
      </c>
      <c r="B1874" t="s">
        <v>533</v>
      </c>
      <c r="C1874">
        <v>127957</v>
      </c>
      <c r="D1874" s="2">
        <v>6007.5</v>
      </c>
      <c r="E1874" s="1">
        <v>45784</v>
      </c>
      <c r="F1874" t="s">
        <v>51</v>
      </c>
    </row>
    <row r="1875" spans="1:6" x14ac:dyDescent="0.25">
      <c r="A1875" t="str">
        <f>"1"</f>
        <v>1</v>
      </c>
      <c r="B1875" t="s">
        <v>534</v>
      </c>
      <c r="C1875">
        <v>127958</v>
      </c>
      <c r="D1875" s="2">
        <v>533.04999999999995</v>
      </c>
      <c r="E1875" s="1">
        <v>45784</v>
      </c>
      <c r="F1875" t="s">
        <v>51</v>
      </c>
    </row>
    <row r="1876" spans="1:6" x14ac:dyDescent="0.25">
      <c r="A1876" t="str">
        <f>"04314"</f>
        <v>04314</v>
      </c>
      <c r="B1876" t="s">
        <v>140</v>
      </c>
      <c r="C1876">
        <v>127959</v>
      </c>
      <c r="D1876" s="2">
        <v>6572.89</v>
      </c>
      <c r="E1876" s="1">
        <v>45784</v>
      </c>
      <c r="F1876" t="s">
        <v>51</v>
      </c>
    </row>
    <row r="1877" spans="1:6" x14ac:dyDescent="0.25">
      <c r="A1877" t="str">
        <f>"04755"</f>
        <v>04755</v>
      </c>
      <c r="B1877" t="s">
        <v>208</v>
      </c>
      <c r="C1877">
        <v>127960</v>
      </c>
      <c r="D1877" s="2">
        <v>21</v>
      </c>
      <c r="E1877" s="1">
        <v>45784</v>
      </c>
      <c r="F1877" t="s">
        <v>51</v>
      </c>
    </row>
    <row r="1878" spans="1:6" x14ac:dyDescent="0.25">
      <c r="A1878" t="str">
        <f>"04037"</f>
        <v>04037</v>
      </c>
      <c r="B1878" t="s">
        <v>209</v>
      </c>
      <c r="C1878">
        <v>127961</v>
      </c>
      <c r="D1878" s="2">
        <v>270.99</v>
      </c>
      <c r="E1878" s="1">
        <v>45784</v>
      </c>
      <c r="F1878" t="s">
        <v>51</v>
      </c>
    </row>
    <row r="1879" spans="1:6" x14ac:dyDescent="0.25">
      <c r="A1879" t="str">
        <f>"04925"</f>
        <v>04925</v>
      </c>
      <c r="B1879" t="s">
        <v>53</v>
      </c>
      <c r="C1879">
        <v>127962</v>
      </c>
      <c r="D1879" s="2">
        <v>1488</v>
      </c>
      <c r="E1879" s="1">
        <v>45784</v>
      </c>
      <c r="F1879" t="s">
        <v>51</v>
      </c>
    </row>
    <row r="1880" spans="1:6" x14ac:dyDescent="0.25">
      <c r="A1880" t="str">
        <f>"04815"</f>
        <v>04815</v>
      </c>
      <c r="B1880" t="s">
        <v>76</v>
      </c>
      <c r="C1880">
        <v>127963</v>
      </c>
      <c r="D1880" s="2">
        <v>458.33</v>
      </c>
      <c r="E1880" s="1">
        <v>45784</v>
      </c>
      <c r="F1880" t="s">
        <v>51</v>
      </c>
    </row>
    <row r="1881" spans="1:6" x14ac:dyDescent="0.25">
      <c r="A1881" t="str">
        <f>"04555"</f>
        <v>04555</v>
      </c>
      <c r="B1881" t="s">
        <v>54</v>
      </c>
      <c r="C1881">
        <v>127964</v>
      </c>
      <c r="D1881" s="2">
        <v>459.87</v>
      </c>
      <c r="E1881" s="1">
        <v>45784</v>
      </c>
      <c r="F1881" t="s">
        <v>51</v>
      </c>
    </row>
    <row r="1882" spans="1:6" x14ac:dyDescent="0.25">
      <c r="A1882" t="str">
        <f>"05398"</f>
        <v>05398</v>
      </c>
      <c r="B1882" t="s">
        <v>142</v>
      </c>
      <c r="C1882">
        <v>127965</v>
      </c>
      <c r="D1882" s="2">
        <v>2542.19</v>
      </c>
      <c r="E1882" s="1">
        <v>45784</v>
      </c>
      <c r="F1882" t="s">
        <v>51</v>
      </c>
    </row>
    <row r="1883" spans="1:6" x14ac:dyDescent="0.25">
      <c r="A1883" t="str">
        <f>"04463"</f>
        <v>04463</v>
      </c>
      <c r="B1883" t="s">
        <v>45</v>
      </c>
      <c r="C1883">
        <v>127967</v>
      </c>
      <c r="D1883" s="2">
        <v>186.11</v>
      </c>
      <c r="E1883" s="1">
        <v>45784</v>
      </c>
      <c r="F1883" t="s">
        <v>51</v>
      </c>
    </row>
    <row r="1884" spans="1:6" x14ac:dyDescent="0.25">
      <c r="A1884" t="str">
        <f>"04464"</f>
        <v>04464</v>
      </c>
      <c r="B1884" t="s">
        <v>45</v>
      </c>
      <c r="C1884">
        <v>127968</v>
      </c>
      <c r="D1884" s="2">
        <v>62.11</v>
      </c>
      <c r="E1884" s="1">
        <v>45784</v>
      </c>
      <c r="F1884" t="s">
        <v>51</v>
      </c>
    </row>
    <row r="1885" spans="1:6" x14ac:dyDescent="0.25">
      <c r="A1885" t="str">
        <f>"04719"</f>
        <v>04719</v>
      </c>
      <c r="B1885" t="s">
        <v>45</v>
      </c>
      <c r="C1885">
        <v>127969</v>
      </c>
      <c r="D1885" s="2">
        <v>289.47000000000003</v>
      </c>
      <c r="E1885" s="1">
        <v>45784</v>
      </c>
      <c r="F1885" t="s">
        <v>51</v>
      </c>
    </row>
    <row r="1886" spans="1:6" x14ac:dyDescent="0.25">
      <c r="A1886" t="str">
        <f>"00654"</f>
        <v>00654</v>
      </c>
      <c r="B1886" t="s">
        <v>58</v>
      </c>
      <c r="C1886">
        <v>127970</v>
      </c>
      <c r="D1886" s="2">
        <v>1200.05</v>
      </c>
      <c r="E1886" s="1">
        <v>45784</v>
      </c>
      <c r="F1886" t="s">
        <v>51</v>
      </c>
    </row>
    <row r="1887" spans="1:6" x14ac:dyDescent="0.25">
      <c r="A1887" t="str">
        <f>"04089"</f>
        <v>04089</v>
      </c>
      <c r="B1887" t="s">
        <v>144</v>
      </c>
      <c r="C1887">
        <v>127971</v>
      </c>
      <c r="D1887" s="2">
        <v>22426</v>
      </c>
      <c r="E1887" s="1">
        <v>45784</v>
      </c>
      <c r="F1887" t="s">
        <v>51</v>
      </c>
    </row>
    <row r="1888" spans="1:6" x14ac:dyDescent="0.25">
      <c r="A1888" t="str">
        <f>"02299"</f>
        <v>02299</v>
      </c>
      <c r="B1888" t="s">
        <v>145</v>
      </c>
      <c r="C1888">
        <v>127972</v>
      </c>
      <c r="D1888" s="2">
        <v>1185.5</v>
      </c>
      <c r="E1888" s="1">
        <v>45784</v>
      </c>
      <c r="F1888" t="s">
        <v>51</v>
      </c>
    </row>
    <row r="1889" spans="1:6" x14ac:dyDescent="0.25">
      <c r="A1889" t="str">
        <f>"03541"</f>
        <v>03541</v>
      </c>
      <c r="B1889" t="s">
        <v>61</v>
      </c>
      <c r="C1889">
        <v>127973</v>
      </c>
      <c r="D1889" s="2">
        <v>340.45</v>
      </c>
      <c r="E1889" s="1">
        <v>45784</v>
      </c>
      <c r="F1889" t="s">
        <v>51</v>
      </c>
    </row>
    <row r="1890" spans="1:6" x14ac:dyDescent="0.25">
      <c r="A1890" t="str">
        <f>"05166"</f>
        <v>05166</v>
      </c>
      <c r="B1890" t="s">
        <v>62</v>
      </c>
      <c r="C1890">
        <v>127974</v>
      </c>
      <c r="D1890" s="2">
        <v>1124.43</v>
      </c>
      <c r="E1890" s="1">
        <v>45784</v>
      </c>
      <c r="F1890" t="s">
        <v>51</v>
      </c>
    </row>
    <row r="1891" spans="1:6" x14ac:dyDescent="0.25">
      <c r="A1891" t="str">
        <f>"04388"</f>
        <v>04388</v>
      </c>
      <c r="B1891" t="s">
        <v>63</v>
      </c>
      <c r="C1891">
        <v>127975</v>
      </c>
      <c r="D1891" s="2">
        <v>524.95000000000005</v>
      </c>
      <c r="E1891" s="1">
        <v>45784</v>
      </c>
      <c r="F1891" t="s">
        <v>51</v>
      </c>
    </row>
    <row r="1892" spans="1:6" x14ac:dyDescent="0.25">
      <c r="A1892" t="str">
        <f>"05257"</f>
        <v>05257</v>
      </c>
      <c r="B1892" t="s">
        <v>305</v>
      </c>
      <c r="C1892">
        <v>127976</v>
      </c>
      <c r="D1892" s="2">
        <v>745</v>
      </c>
      <c r="E1892" s="1">
        <v>45784</v>
      </c>
      <c r="F1892" t="s">
        <v>51</v>
      </c>
    </row>
    <row r="1893" spans="1:6" x14ac:dyDescent="0.25">
      <c r="A1893" t="str">
        <f>"05129"</f>
        <v>05129</v>
      </c>
      <c r="B1893" t="s">
        <v>68</v>
      </c>
      <c r="C1893">
        <v>127977</v>
      </c>
      <c r="D1893" s="2">
        <v>205.34</v>
      </c>
      <c r="E1893" s="1">
        <v>45784</v>
      </c>
      <c r="F1893" t="s">
        <v>51</v>
      </c>
    </row>
    <row r="1894" spans="1:6" x14ac:dyDescent="0.25">
      <c r="A1894" t="str">
        <f>"05380"</f>
        <v>05380</v>
      </c>
      <c r="B1894" t="s">
        <v>433</v>
      </c>
      <c r="C1894">
        <v>127978</v>
      </c>
      <c r="D1894" s="2">
        <v>1850</v>
      </c>
      <c r="E1894" s="1">
        <v>45784</v>
      </c>
      <c r="F1894" t="s">
        <v>51</v>
      </c>
    </row>
    <row r="1895" spans="1:6" x14ac:dyDescent="0.25">
      <c r="A1895" t="str">
        <f>"05380"</f>
        <v>05380</v>
      </c>
      <c r="B1895" t="s">
        <v>433</v>
      </c>
      <c r="C1895">
        <v>127979</v>
      </c>
      <c r="D1895" s="2">
        <v>2000</v>
      </c>
      <c r="E1895" s="1">
        <v>45784</v>
      </c>
      <c r="F1895" t="s">
        <v>51</v>
      </c>
    </row>
    <row r="1896" spans="1:6" x14ac:dyDescent="0.25">
      <c r="A1896" t="str">
        <f>"04442"</f>
        <v>04442</v>
      </c>
      <c r="B1896" t="s">
        <v>535</v>
      </c>
      <c r="C1896">
        <v>127980</v>
      </c>
      <c r="D1896" s="2">
        <v>2705</v>
      </c>
      <c r="E1896" s="1">
        <v>45784</v>
      </c>
      <c r="F1896" t="s">
        <v>51</v>
      </c>
    </row>
    <row r="1897" spans="1:6" x14ac:dyDescent="0.25">
      <c r="A1897" t="str">
        <f>"02030"</f>
        <v>02030</v>
      </c>
      <c r="B1897" t="s">
        <v>267</v>
      </c>
      <c r="C1897">
        <v>127981</v>
      </c>
      <c r="D1897" s="2">
        <v>450</v>
      </c>
      <c r="E1897" s="1">
        <v>45784</v>
      </c>
      <c r="F1897" t="s">
        <v>51</v>
      </c>
    </row>
    <row r="1898" spans="1:6" x14ac:dyDescent="0.25">
      <c r="A1898" t="str">
        <f>"02807"</f>
        <v>02807</v>
      </c>
      <c r="B1898" t="s">
        <v>72</v>
      </c>
      <c r="C1898">
        <v>127982</v>
      </c>
      <c r="D1898" s="2">
        <v>17061</v>
      </c>
      <c r="E1898" s="1">
        <v>45784</v>
      </c>
      <c r="F1898" t="s">
        <v>51</v>
      </c>
    </row>
    <row r="1899" spans="1:6" x14ac:dyDescent="0.25">
      <c r="A1899" t="str">
        <f>"03651"</f>
        <v>03651</v>
      </c>
      <c r="B1899" t="s">
        <v>360</v>
      </c>
      <c r="C1899">
        <v>127983</v>
      </c>
      <c r="D1899" s="2">
        <v>840.42</v>
      </c>
      <c r="E1899" s="1">
        <v>45784</v>
      </c>
      <c r="F1899" t="s">
        <v>51</v>
      </c>
    </row>
    <row r="1900" spans="1:6" x14ac:dyDescent="0.25">
      <c r="A1900" t="str">
        <f>"05543"</f>
        <v>05543</v>
      </c>
      <c r="B1900" t="s">
        <v>48</v>
      </c>
      <c r="C1900">
        <v>127984</v>
      </c>
      <c r="D1900" s="2">
        <v>445.5</v>
      </c>
      <c r="E1900" s="1">
        <v>45784</v>
      </c>
      <c r="F1900" t="s">
        <v>51</v>
      </c>
    </row>
    <row r="1901" spans="1:6" x14ac:dyDescent="0.25">
      <c r="A1901" t="str">
        <f>"01241"</f>
        <v>01241</v>
      </c>
      <c r="B1901" t="s">
        <v>149</v>
      </c>
      <c r="C1901">
        <v>127985</v>
      </c>
      <c r="D1901" s="2">
        <v>367.85</v>
      </c>
      <c r="E1901" s="1">
        <v>45784</v>
      </c>
      <c r="F1901" t="s">
        <v>51</v>
      </c>
    </row>
    <row r="1902" spans="1:6" x14ac:dyDescent="0.25">
      <c r="A1902" t="str">
        <f>"00320"</f>
        <v>00320</v>
      </c>
      <c r="B1902" t="s">
        <v>536</v>
      </c>
      <c r="C1902">
        <v>127986</v>
      </c>
      <c r="D1902" s="2">
        <v>12.5</v>
      </c>
      <c r="E1902" s="1">
        <v>45784</v>
      </c>
      <c r="F1902" t="s">
        <v>51</v>
      </c>
    </row>
    <row r="1903" spans="1:6" x14ac:dyDescent="0.25">
      <c r="A1903" t="str">
        <f>"04608"</f>
        <v>04608</v>
      </c>
      <c r="B1903" t="s">
        <v>180</v>
      </c>
      <c r="C1903">
        <v>127987</v>
      </c>
      <c r="D1903" s="2">
        <v>1527.32</v>
      </c>
      <c r="E1903" s="1">
        <v>45784</v>
      </c>
      <c r="F1903" t="s">
        <v>51</v>
      </c>
    </row>
    <row r="1904" spans="1:6" x14ac:dyDescent="0.25">
      <c r="A1904" t="str">
        <f>"05478"</f>
        <v>05478</v>
      </c>
      <c r="B1904" t="s">
        <v>150</v>
      </c>
      <c r="C1904">
        <v>127988</v>
      </c>
      <c r="D1904" s="2">
        <v>682.5</v>
      </c>
      <c r="E1904" s="1">
        <v>45784</v>
      </c>
      <c r="F1904" t="s">
        <v>51</v>
      </c>
    </row>
    <row r="1905" spans="1:6" x14ac:dyDescent="0.25">
      <c r="A1905" t="str">
        <f>"00364"</f>
        <v>00364</v>
      </c>
      <c r="B1905" t="s">
        <v>77</v>
      </c>
      <c r="C1905">
        <v>127989</v>
      </c>
      <c r="D1905" s="2">
        <v>510.36</v>
      </c>
      <c r="E1905" s="1">
        <v>45784</v>
      </c>
      <c r="F1905" t="s">
        <v>51</v>
      </c>
    </row>
    <row r="1906" spans="1:6" x14ac:dyDescent="0.25">
      <c r="A1906" t="str">
        <f>"02405"</f>
        <v>02405</v>
      </c>
      <c r="B1906" t="s">
        <v>78</v>
      </c>
      <c r="C1906">
        <v>127990</v>
      </c>
      <c r="D1906" s="2">
        <v>604</v>
      </c>
      <c r="E1906" s="1">
        <v>45784</v>
      </c>
      <c r="F1906" t="s">
        <v>51</v>
      </c>
    </row>
    <row r="1907" spans="1:6" x14ac:dyDescent="0.25">
      <c r="A1907" t="str">
        <f>"00452"</f>
        <v>00452</v>
      </c>
      <c r="B1907" t="s">
        <v>248</v>
      </c>
      <c r="C1907">
        <v>127991</v>
      </c>
      <c r="D1907" s="2">
        <v>2792.44</v>
      </c>
      <c r="E1907" s="1">
        <v>45784</v>
      </c>
      <c r="F1907" t="s">
        <v>51</v>
      </c>
    </row>
    <row r="1908" spans="1:6" x14ac:dyDescent="0.25">
      <c r="A1908" t="str">
        <f>"04895"</f>
        <v>04895</v>
      </c>
      <c r="B1908" t="s">
        <v>83</v>
      </c>
      <c r="C1908">
        <v>127992</v>
      </c>
      <c r="D1908" s="2">
        <v>1702.23</v>
      </c>
      <c r="E1908" s="1">
        <v>45784</v>
      </c>
      <c r="F1908" t="s">
        <v>51</v>
      </c>
    </row>
    <row r="1909" spans="1:6" x14ac:dyDescent="0.25">
      <c r="A1909" t="str">
        <f>"04304"</f>
        <v>04304</v>
      </c>
      <c r="B1909" t="s">
        <v>84</v>
      </c>
      <c r="C1909">
        <v>127994</v>
      </c>
      <c r="D1909" s="2">
        <v>17457.599999999999</v>
      </c>
      <c r="E1909" s="1">
        <v>45784</v>
      </c>
      <c r="F1909" t="s">
        <v>51</v>
      </c>
    </row>
    <row r="1910" spans="1:6" x14ac:dyDescent="0.25">
      <c r="A1910" t="str">
        <f>"00501"</f>
        <v>00501</v>
      </c>
      <c r="B1910" t="s">
        <v>87</v>
      </c>
      <c r="C1910">
        <v>127995</v>
      </c>
      <c r="D1910" s="2">
        <v>964.15</v>
      </c>
      <c r="E1910" s="1">
        <v>45784</v>
      </c>
      <c r="F1910" t="s">
        <v>51</v>
      </c>
    </row>
    <row r="1911" spans="1:6" x14ac:dyDescent="0.25">
      <c r="A1911" t="str">
        <f>"00508"</f>
        <v>00508</v>
      </c>
      <c r="B1911" t="s">
        <v>504</v>
      </c>
      <c r="C1911">
        <v>127996</v>
      </c>
      <c r="D1911" s="2">
        <v>4715</v>
      </c>
      <c r="E1911" s="1">
        <v>45784</v>
      </c>
      <c r="F1911" t="s">
        <v>51</v>
      </c>
    </row>
    <row r="1912" spans="1:6" x14ac:dyDescent="0.25">
      <c r="A1912" t="str">
        <f>"02720"</f>
        <v>02720</v>
      </c>
      <c r="B1912" t="s">
        <v>153</v>
      </c>
      <c r="C1912">
        <v>127997</v>
      </c>
      <c r="D1912" s="2">
        <v>6460</v>
      </c>
      <c r="E1912" s="1">
        <v>45784</v>
      </c>
      <c r="F1912" t="s">
        <v>51</v>
      </c>
    </row>
    <row r="1913" spans="1:6" x14ac:dyDescent="0.25">
      <c r="A1913" t="str">
        <f>"04135"</f>
        <v>04135</v>
      </c>
      <c r="B1913" t="s">
        <v>379</v>
      </c>
      <c r="C1913">
        <v>127998</v>
      </c>
      <c r="D1913" s="2">
        <v>200</v>
      </c>
      <c r="E1913" s="1">
        <v>45784</v>
      </c>
      <c r="F1913" t="s">
        <v>51</v>
      </c>
    </row>
    <row r="1914" spans="1:6" x14ac:dyDescent="0.25">
      <c r="A1914" t="str">
        <f>"05613"</f>
        <v>05613</v>
      </c>
      <c r="B1914" t="s">
        <v>520</v>
      </c>
      <c r="C1914">
        <v>127999</v>
      </c>
      <c r="D1914" s="2">
        <v>2700</v>
      </c>
      <c r="E1914" s="1">
        <v>45784</v>
      </c>
      <c r="F1914" t="s">
        <v>51</v>
      </c>
    </row>
    <row r="1915" spans="1:6" x14ac:dyDescent="0.25">
      <c r="A1915" t="str">
        <f>"01415"</f>
        <v>01415</v>
      </c>
      <c r="B1915" t="s">
        <v>89</v>
      </c>
      <c r="C1915">
        <v>128000</v>
      </c>
      <c r="D1915" s="2">
        <v>816.25</v>
      </c>
      <c r="E1915" s="1">
        <v>45784</v>
      </c>
      <c r="F1915" t="s">
        <v>51</v>
      </c>
    </row>
    <row r="1916" spans="1:6" x14ac:dyDescent="0.25">
      <c r="A1916" t="str">
        <f>"04495"</f>
        <v>04495</v>
      </c>
      <c r="B1916" t="s">
        <v>537</v>
      </c>
      <c r="C1916">
        <v>128001</v>
      </c>
      <c r="D1916" s="2">
        <v>197</v>
      </c>
      <c r="E1916" s="1">
        <v>45784</v>
      </c>
      <c r="F1916" t="s">
        <v>51</v>
      </c>
    </row>
    <row r="1917" spans="1:6" x14ac:dyDescent="0.25">
      <c r="A1917" t="str">
        <f>"05273"</f>
        <v>05273</v>
      </c>
      <c r="B1917" t="s">
        <v>538</v>
      </c>
      <c r="C1917">
        <v>128002</v>
      </c>
      <c r="D1917" s="2">
        <v>1892</v>
      </c>
      <c r="E1917" s="1">
        <v>45784</v>
      </c>
      <c r="F1917" t="s">
        <v>15</v>
      </c>
    </row>
    <row r="1918" spans="1:6" x14ac:dyDescent="0.25">
      <c r="A1918" t="str">
        <f>"03819"</f>
        <v>03819</v>
      </c>
      <c r="B1918" t="s">
        <v>539</v>
      </c>
      <c r="C1918">
        <v>128003</v>
      </c>
      <c r="D1918" s="2">
        <v>4110</v>
      </c>
      <c r="E1918" s="1">
        <v>45784</v>
      </c>
      <c r="F1918" t="s">
        <v>51</v>
      </c>
    </row>
    <row r="1919" spans="1:6" x14ac:dyDescent="0.25">
      <c r="A1919" t="str">
        <f>"05241"</f>
        <v>05241</v>
      </c>
      <c r="B1919" t="s">
        <v>94</v>
      </c>
      <c r="C1919">
        <v>128004</v>
      </c>
      <c r="D1919" s="2">
        <v>30</v>
      </c>
      <c r="E1919" s="1">
        <v>45784</v>
      </c>
      <c r="F1919" t="s">
        <v>51</v>
      </c>
    </row>
    <row r="1920" spans="1:6" x14ac:dyDescent="0.25">
      <c r="A1920" t="str">
        <f>"04331"</f>
        <v>04331</v>
      </c>
      <c r="B1920" t="s">
        <v>96</v>
      </c>
      <c r="C1920">
        <v>128005</v>
      </c>
      <c r="D1920" s="2">
        <v>15000</v>
      </c>
      <c r="E1920" s="1">
        <v>45784</v>
      </c>
      <c r="F1920" t="s">
        <v>51</v>
      </c>
    </row>
    <row r="1921" spans="1:6" x14ac:dyDescent="0.25">
      <c r="A1921" t="str">
        <f>"04331"</f>
        <v>04331</v>
      </c>
      <c r="B1921" t="s">
        <v>96</v>
      </c>
      <c r="C1921">
        <v>128006</v>
      </c>
      <c r="D1921" s="2">
        <v>720</v>
      </c>
      <c r="E1921" s="1">
        <v>45784</v>
      </c>
      <c r="F1921" t="s">
        <v>51</v>
      </c>
    </row>
    <row r="1922" spans="1:6" x14ac:dyDescent="0.25">
      <c r="A1922" t="str">
        <f>"04331"</f>
        <v>04331</v>
      </c>
      <c r="B1922" t="s">
        <v>96</v>
      </c>
      <c r="C1922">
        <v>128007</v>
      </c>
      <c r="D1922" s="2">
        <v>19259.080000000002</v>
      </c>
      <c r="E1922" s="1">
        <v>45784</v>
      </c>
      <c r="F1922" t="s">
        <v>51</v>
      </c>
    </row>
    <row r="1923" spans="1:6" x14ac:dyDescent="0.25">
      <c r="A1923" t="str">
        <f>"04331"</f>
        <v>04331</v>
      </c>
      <c r="B1923" t="s">
        <v>96</v>
      </c>
      <c r="C1923">
        <v>128008</v>
      </c>
      <c r="D1923" s="2">
        <v>41912.1</v>
      </c>
      <c r="E1923" s="1">
        <v>45784</v>
      </c>
      <c r="F1923" t="s">
        <v>51</v>
      </c>
    </row>
    <row r="1924" spans="1:6" x14ac:dyDescent="0.25">
      <c r="A1924" t="str">
        <f>"04331"</f>
        <v>04331</v>
      </c>
      <c r="B1924" t="s">
        <v>96</v>
      </c>
      <c r="C1924">
        <v>128009</v>
      </c>
      <c r="D1924" s="2">
        <v>46250</v>
      </c>
      <c r="E1924" s="1">
        <v>45784</v>
      </c>
      <c r="F1924" t="s">
        <v>51</v>
      </c>
    </row>
    <row r="1925" spans="1:6" x14ac:dyDescent="0.25">
      <c r="A1925" t="str">
        <f>"04331"</f>
        <v>04331</v>
      </c>
      <c r="B1925" t="s">
        <v>96</v>
      </c>
      <c r="C1925">
        <v>128010</v>
      </c>
      <c r="D1925" s="2">
        <v>2045.8</v>
      </c>
      <c r="E1925" s="1">
        <v>45784</v>
      </c>
      <c r="F1925" t="s">
        <v>51</v>
      </c>
    </row>
    <row r="1926" spans="1:6" x14ac:dyDescent="0.25">
      <c r="A1926" t="str">
        <f>"03974"</f>
        <v>03974</v>
      </c>
      <c r="B1926" t="s">
        <v>252</v>
      </c>
      <c r="C1926">
        <v>128011</v>
      </c>
      <c r="D1926" s="2">
        <v>303.49</v>
      </c>
      <c r="E1926" s="1">
        <v>45784</v>
      </c>
      <c r="F1926" t="s">
        <v>51</v>
      </c>
    </row>
    <row r="1927" spans="1:6" x14ac:dyDescent="0.25">
      <c r="A1927" t="str">
        <f>"05172"</f>
        <v>05172</v>
      </c>
      <c r="B1927" t="s">
        <v>101</v>
      </c>
      <c r="C1927">
        <v>128012</v>
      </c>
      <c r="D1927" s="2">
        <v>781.65</v>
      </c>
      <c r="E1927" s="1">
        <v>45784</v>
      </c>
      <c r="F1927" t="s">
        <v>51</v>
      </c>
    </row>
    <row r="1928" spans="1:6" x14ac:dyDescent="0.25">
      <c r="A1928" t="str">
        <f>"01648"</f>
        <v>01648</v>
      </c>
      <c r="B1928" t="s">
        <v>103</v>
      </c>
      <c r="C1928">
        <v>128013</v>
      </c>
      <c r="D1928" s="2">
        <v>974.77</v>
      </c>
      <c r="E1928" s="1">
        <v>45784</v>
      </c>
      <c r="F1928" t="s">
        <v>51</v>
      </c>
    </row>
    <row r="1929" spans="1:6" x14ac:dyDescent="0.25">
      <c r="A1929" t="str">
        <f>"03032"</f>
        <v>03032</v>
      </c>
      <c r="B1929" t="s">
        <v>540</v>
      </c>
      <c r="C1929">
        <v>128014</v>
      </c>
      <c r="D1929" s="2">
        <v>602.55999999999995</v>
      </c>
      <c r="E1929" s="1">
        <v>45784</v>
      </c>
      <c r="F1929" t="s">
        <v>51</v>
      </c>
    </row>
    <row r="1930" spans="1:6" x14ac:dyDescent="0.25">
      <c r="A1930" t="str">
        <f>"05142"</f>
        <v>05142</v>
      </c>
      <c r="B1930" t="s">
        <v>226</v>
      </c>
      <c r="C1930">
        <v>128015</v>
      </c>
      <c r="D1930" s="2">
        <v>78.42</v>
      </c>
      <c r="E1930" s="1">
        <v>45784</v>
      </c>
      <c r="F1930" t="s">
        <v>51</v>
      </c>
    </row>
    <row r="1931" spans="1:6" x14ac:dyDescent="0.25">
      <c r="A1931" t="str">
        <f>"04185"</f>
        <v>04185</v>
      </c>
      <c r="B1931" t="s">
        <v>254</v>
      </c>
      <c r="C1931">
        <v>128016</v>
      </c>
      <c r="D1931" s="2">
        <v>244.64</v>
      </c>
      <c r="E1931" s="1">
        <v>45784</v>
      </c>
      <c r="F1931" t="s">
        <v>51</v>
      </c>
    </row>
    <row r="1932" spans="1:6" x14ac:dyDescent="0.25">
      <c r="A1932" t="str">
        <f>"02536"</f>
        <v>02536</v>
      </c>
      <c r="B1932" t="s">
        <v>108</v>
      </c>
      <c r="C1932">
        <v>128017</v>
      </c>
      <c r="D1932" s="2">
        <v>849.95</v>
      </c>
      <c r="E1932" s="1">
        <v>45784</v>
      </c>
      <c r="F1932" t="s">
        <v>51</v>
      </c>
    </row>
    <row r="1933" spans="1:6" x14ac:dyDescent="0.25">
      <c r="A1933" t="str">
        <f>"04123"</f>
        <v>04123</v>
      </c>
      <c r="B1933" t="s">
        <v>155</v>
      </c>
      <c r="C1933">
        <v>128018</v>
      </c>
      <c r="D1933" s="2">
        <v>798</v>
      </c>
      <c r="E1933" s="1">
        <v>45784</v>
      </c>
      <c r="F1933" t="s">
        <v>51</v>
      </c>
    </row>
    <row r="1934" spans="1:6" x14ac:dyDescent="0.25">
      <c r="A1934" t="str">
        <f>"04262"</f>
        <v>04262</v>
      </c>
      <c r="B1934" t="s">
        <v>156</v>
      </c>
      <c r="C1934">
        <v>128019</v>
      </c>
      <c r="D1934" s="2">
        <v>500</v>
      </c>
      <c r="E1934" s="1">
        <v>45784</v>
      </c>
      <c r="F1934" t="s">
        <v>51</v>
      </c>
    </row>
    <row r="1935" spans="1:6" x14ac:dyDescent="0.25">
      <c r="A1935" t="str">
        <f>"05634"</f>
        <v>05634</v>
      </c>
      <c r="B1935" t="s">
        <v>541</v>
      </c>
      <c r="C1935">
        <v>128020</v>
      </c>
      <c r="D1935" s="2">
        <v>192</v>
      </c>
      <c r="E1935" s="1">
        <v>45784</v>
      </c>
      <c r="F1935" t="s">
        <v>51</v>
      </c>
    </row>
    <row r="1936" spans="1:6" x14ac:dyDescent="0.25">
      <c r="A1936" t="str">
        <f>"04308"</f>
        <v>04308</v>
      </c>
      <c r="B1936" t="s">
        <v>198</v>
      </c>
      <c r="C1936">
        <v>128021</v>
      </c>
      <c r="D1936" s="2">
        <v>160</v>
      </c>
      <c r="E1936" s="1">
        <v>45784</v>
      </c>
      <c r="F1936" t="s">
        <v>51</v>
      </c>
    </row>
    <row r="1937" spans="1:6" x14ac:dyDescent="0.25">
      <c r="A1937" t="str">
        <f>"00437"</f>
        <v>00437</v>
      </c>
      <c r="B1937" t="s">
        <v>113</v>
      </c>
      <c r="C1937">
        <v>128022</v>
      </c>
      <c r="D1937" s="2">
        <v>21.16</v>
      </c>
      <c r="E1937" s="1">
        <v>45784</v>
      </c>
      <c r="F1937" t="s">
        <v>51</v>
      </c>
    </row>
    <row r="1938" spans="1:6" x14ac:dyDescent="0.25">
      <c r="A1938" t="str">
        <f>"02602"</f>
        <v>02602</v>
      </c>
      <c r="B1938" t="s">
        <v>542</v>
      </c>
      <c r="C1938">
        <v>128023</v>
      </c>
      <c r="D1938" s="2">
        <v>110.82</v>
      </c>
      <c r="E1938" s="1">
        <v>45784</v>
      </c>
      <c r="F1938" t="s">
        <v>51</v>
      </c>
    </row>
    <row r="1939" spans="1:6" x14ac:dyDescent="0.25">
      <c r="A1939" t="str">
        <f>"03988"</f>
        <v>03988</v>
      </c>
      <c r="B1939" t="s">
        <v>159</v>
      </c>
      <c r="C1939">
        <v>128024</v>
      </c>
      <c r="D1939" s="2">
        <v>4402.47</v>
      </c>
      <c r="E1939" s="1">
        <v>45784</v>
      </c>
      <c r="F1939" t="s">
        <v>51</v>
      </c>
    </row>
    <row r="1940" spans="1:6" x14ac:dyDescent="0.25">
      <c r="A1940" t="str">
        <f>"05566"</f>
        <v>05566</v>
      </c>
      <c r="B1940" t="s">
        <v>317</v>
      </c>
      <c r="C1940">
        <v>128025</v>
      </c>
      <c r="D1940" s="2">
        <v>382014.65</v>
      </c>
      <c r="E1940" s="1">
        <v>45784</v>
      </c>
      <c r="F1940" t="s">
        <v>51</v>
      </c>
    </row>
    <row r="1941" spans="1:6" x14ac:dyDescent="0.25">
      <c r="A1941" t="str">
        <f>"03483"</f>
        <v>03483</v>
      </c>
      <c r="B1941" t="s">
        <v>318</v>
      </c>
      <c r="C1941">
        <v>128026</v>
      </c>
      <c r="D1941" s="2">
        <v>423.9</v>
      </c>
      <c r="E1941" s="1">
        <v>45784</v>
      </c>
      <c r="F1941" t="s">
        <v>51</v>
      </c>
    </row>
    <row r="1942" spans="1:6" x14ac:dyDescent="0.25">
      <c r="A1942" t="str">
        <f>"05078"</f>
        <v>05078</v>
      </c>
      <c r="B1942" t="s">
        <v>255</v>
      </c>
      <c r="C1942">
        <v>128027</v>
      </c>
      <c r="D1942" s="2">
        <v>229.53</v>
      </c>
      <c r="E1942" s="1">
        <v>45784</v>
      </c>
      <c r="F1942" t="s">
        <v>51</v>
      </c>
    </row>
    <row r="1943" spans="1:6" x14ac:dyDescent="0.25">
      <c r="A1943" t="str">
        <f>"03462"</f>
        <v>03462</v>
      </c>
      <c r="B1943" t="s">
        <v>228</v>
      </c>
      <c r="C1943">
        <v>128028</v>
      </c>
      <c r="D1943" s="2">
        <v>537</v>
      </c>
      <c r="E1943" s="1">
        <v>45784</v>
      </c>
      <c r="F1943" t="s">
        <v>51</v>
      </c>
    </row>
    <row r="1944" spans="1:6" x14ac:dyDescent="0.25">
      <c r="A1944" t="str">
        <f>"03510"</f>
        <v>03510</v>
      </c>
      <c r="B1944" t="s">
        <v>164</v>
      </c>
      <c r="C1944">
        <v>128029</v>
      </c>
      <c r="D1944" s="2">
        <v>278.77999999999997</v>
      </c>
      <c r="E1944" s="1">
        <v>45784</v>
      </c>
      <c r="F1944" t="s">
        <v>51</v>
      </c>
    </row>
    <row r="1945" spans="1:6" x14ac:dyDescent="0.25">
      <c r="A1945" t="str">
        <f>"00905"</f>
        <v>00905</v>
      </c>
      <c r="B1945" t="s">
        <v>257</v>
      </c>
      <c r="C1945">
        <v>128030</v>
      </c>
      <c r="D1945" s="2">
        <v>327.58999999999997</v>
      </c>
      <c r="E1945" s="1">
        <v>45784</v>
      </c>
      <c r="F1945" t="s">
        <v>51</v>
      </c>
    </row>
    <row r="1946" spans="1:6" x14ac:dyDescent="0.25">
      <c r="A1946" t="str">
        <f>"03365"</f>
        <v>03365</v>
      </c>
      <c r="B1946" t="s">
        <v>497</v>
      </c>
      <c r="C1946">
        <v>128031</v>
      </c>
      <c r="D1946" s="2">
        <v>602.84</v>
      </c>
      <c r="E1946" s="1">
        <v>45784</v>
      </c>
      <c r="F1946" t="s">
        <v>51</v>
      </c>
    </row>
    <row r="1947" spans="1:6" x14ac:dyDescent="0.25">
      <c r="A1947" t="str">
        <f>"00916"</f>
        <v>00916</v>
      </c>
      <c r="B1947" t="s">
        <v>123</v>
      </c>
      <c r="C1947">
        <v>128032</v>
      </c>
      <c r="D1947" s="2">
        <v>1047.3</v>
      </c>
      <c r="E1947" s="1">
        <v>45784</v>
      </c>
      <c r="F1947" t="s">
        <v>51</v>
      </c>
    </row>
    <row r="1948" spans="1:6" x14ac:dyDescent="0.25">
      <c r="A1948" t="str">
        <f>"05632"</f>
        <v>05632</v>
      </c>
      <c r="B1948" t="s">
        <v>543</v>
      </c>
      <c r="C1948">
        <v>128033</v>
      </c>
      <c r="D1948" s="2">
        <v>397</v>
      </c>
      <c r="E1948" s="1">
        <v>45784</v>
      </c>
      <c r="F1948" t="s">
        <v>51</v>
      </c>
    </row>
    <row r="1949" spans="1:6" x14ac:dyDescent="0.25">
      <c r="A1949" t="str">
        <f>"00936"</f>
        <v>00936</v>
      </c>
      <c r="B1949" t="s">
        <v>124</v>
      </c>
      <c r="C1949">
        <v>128034</v>
      </c>
      <c r="D1949" s="2">
        <v>18.47</v>
      </c>
      <c r="E1949" s="1">
        <v>45784</v>
      </c>
      <c r="F1949" t="s">
        <v>51</v>
      </c>
    </row>
    <row r="1950" spans="1:6" x14ac:dyDescent="0.25">
      <c r="A1950" t="str">
        <f>"05596"</f>
        <v>05596</v>
      </c>
      <c r="B1950" t="s">
        <v>395</v>
      </c>
      <c r="C1950">
        <v>128035</v>
      </c>
      <c r="D1950" s="2">
        <v>66.31</v>
      </c>
      <c r="E1950" s="1">
        <v>45784</v>
      </c>
      <c r="F1950" t="s">
        <v>51</v>
      </c>
    </row>
    <row r="1951" spans="1:6" x14ac:dyDescent="0.25">
      <c r="A1951" t="str">
        <f>"03237"</f>
        <v>03237</v>
      </c>
      <c r="B1951" t="s">
        <v>128</v>
      </c>
      <c r="C1951">
        <v>128036</v>
      </c>
      <c r="D1951" s="2">
        <v>2660.45</v>
      </c>
      <c r="E1951" s="1">
        <v>45784</v>
      </c>
      <c r="F1951" t="s">
        <v>51</v>
      </c>
    </row>
    <row r="1952" spans="1:6" x14ac:dyDescent="0.25">
      <c r="A1952" t="str">
        <f>"05325"</f>
        <v>05325</v>
      </c>
      <c r="B1952" t="s">
        <v>129</v>
      </c>
      <c r="C1952">
        <v>128037</v>
      </c>
      <c r="D1952" s="2">
        <v>259.89999999999998</v>
      </c>
      <c r="E1952" s="1">
        <v>45784</v>
      </c>
      <c r="F1952" t="s">
        <v>51</v>
      </c>
    </row>
    <row r="1953" spans="1:6" x14ac:dyDescent="0.25">
      <c r="A1953" t="str">
        <f>"05198"</f>
        <v>05198</v>
      </c>
      <c r="B1953" t="s">
        <v>204</v>
      </c>
      <c r="C1953">
        <v>128038</v>
      </c>
      <c r="D1953" s="2">
        <v>391</v>
      </c>
      <c r="E1953" s="1">
        <v>45784</v>
      </c>
      <c r="F1953" t="s">
        <v>51</v>
      </c>
    </row>
    <row r="1954" spans="1:6" x14ac:dyDescent="0.25">
      <c r="A1954" t="str">
        <f>"03129"</f>
        <v>03129</v>
      </c>
      <c r="B1954" t="s">
        <v>131</v>
      </c>
      <c r="C1954">
        <v>128039</v>
      </c>
      <c r="D1954" s="2">
        <v>1454.9</v>
      </c>
      <c r="E1954" s="1">
        <v>45784</v>
      </c>
      <c r="F1954" t="s">
        <v>51</v>
      </c>
    </row>
    <row r="1955" spans="1:6" x14ac:dyDescent="0.25">
      <c r="A1955" t="str">
        <f>"04116"</f>
        <v>04116</v>
      </c>
      <c r="B1955" t="s">
        <v>544</v>
      </c>
      <c r="C1955">
        <v>128040</v>
      </c>
      <c r="D1955" s="2">
        <v>1293</v>
      </c>
      <c r="E1955" s="1">
        <v>45784</v>
      </c>
      <c r="F1955" t="s">
        <v>51</v>
      </c>
    </row>
    <row r="1956" spans="1:6" x14ac:dyDescent="0.25">
      <c r="A1956" t="str">
        <f>"01049"</f>
        <v>01049</v>
      </c>
      <c r="B1956" t="s">
        <v>261</v>
      </c>
      <c r="C1956">
        <v>128041</v>
      </c>
      <c r="D1956" s="2">
        <v>1875</v>
      </c>
      <c r="E1956" s="1">
        <v>45784</v>
      </c>
      <c r="F1956" t="s">
        <v>51</v>
      </c>
    </row>
    <row r="1957" spans="1:6" x14ac:dyDescent="0.25">
      <c r="A1957" t="str">
        <f>"04312"</f>
        <v>04312</v>
      </c>
      <c r="B1957" t="s">
        <v>299</v>
      </c>
      <c r="C1957">
        <v>128042</v>
      </c>
      <c r="D1957" s="2">
        <v>1575</v>
      </c>
      <c r="E1957" s="1">
        <v>45784</v>
      </c>
      <c r="F1957" t="s">
        <v>51</v>
      </c>
    </row>
    <row r="1958" spans="1:6" x14ac:dyDescent="0.25">
      <c r="A1958" t="str">
        <f>"05530"</f>
        <v>05530</v>
      </c>
      <c r="B1958" t="s">
        <v>322</v>
      </c>
      <c r="C1958">
        <v>128043</v>
      </c>
      <c r="D1958" s="2">
        <v>192</v>
      </c>
      <c r="E1958" s="1">
        <v>45784</v>
      </c>
      <c r="F1958" t="s">
        <v>51</v>
      </c>
    </row>
    <row r="1959" spans="1:6" x14ac:dyDescent="0.25">
      <c r="A1959" t="str">
        <f>"05633"</f>
        <v>05633</v>
      </c>
      <c r="B1959" t="s">
        <v>117</v>
      </c>
      <c r="C1959">
        <v>128044</v>
      </c>
      <c r="D1959" s="2">
        <v>14.84</v>
      </c>
      <c r="E1959" s="1">
        <v>45784</v>
      </c>
      <c r="F1959" t="s">
        <v>51</v>
      </c>
    </row>
    <row r="1960" spans="1:6" x14ac:dyDescent="0.25">
      <c r="A1960" t="str">
        <f>"05330"</f>
        <v>05330</v>
      </c>
      <c r="B1960" t="s">
        <v>134</v>
      </c>
      <c r="C1960">
        <v>128045</v>
      </c>
      <c r="D1960" s="2">
        <v>368</v>
      </c>
      <c r="E1960" s="1">
        <v>45784</v>
      </c>
      <c r="F1960" t="s">
        <v>51</v>
      </c>
    </row>
    <row r="1961" spans="1:6" x14ac:dyDescent="0.25">
      <c r="A1961" t="str">
        <f>"05361"</f>
        <v>05361</v>
      </c>
      <c r="B1961" t="s">
        <v>499</v>
      </c>
      <c r="C1961">
        <v>128046</v>
      </c>
      <c r="D1961" s="2">
        <v>67.150000000000006</v>
      </c>
      <c r="E1961" s="1">
        <v>45784</v>
      </c>
      <c r="F1961" t="s">
        <v>51</v>
      </c>
    </row>
    <row r="1962" spans="1:6" x14ac:dyDescent="0.25">
      <c r="A1962" t="str">
        <f>"04186"</f>
        <v>04186</v>
      </c>
      <c r="B1962" t="s">
        <v>279</v>
      </c>
      <c r="C1962">
        <v>128047</v>
      </c>
      <c r="D1962" s="2">
        <v>6250</v>
      </c>
      <c r="E1962" s="1">
        <v>45784</v>
      </c>
      <c r="F1962" t="s">
        <v>51</v>
      </c>
    </row>
    <row r="1963" spans="1:6" x14ac:dyDescent="0.25">
      <c r="A1963" t="str">
        <f>"05631"</f>
        <v>05631</v>
      </c>
      <c r="B1963" t="s">
        <v>545</v>
      </c>
      <c r="C1963">
        <v>128048</v>
      </c>
      <c r="D1963" s="2">
        <v>170.53</v>
      </c>
      <c r="E1963" s="1">
        <v>45784</v>
      </c>
      <c r="F1963" t="s">
        <v>51</v>
      </c>
    </row>
    <row r="1964" spans="1:6" x14ac:dyDescent="0.25">
      <c r="A1964" t="str">
        <f>"05171"</f>
        <v>05171</v>
      </c>
      <c r="B1964" t="s">
        <v>346</v>
      </c>
      <c r="C1964">
        <v>128049</v>
      </c>
      <c r="D1964" s="2">
        <v>127.91</v>
      </c>
      <c r="E1964" s="1">
        <v>45784</v>
      </c>
      <c r="F1964" t="s">
        <v>51</v>
      </c>
    </row>
    <row r="1965" spans="1:6" x14ac:dyDescent="0.25">
      <c r="A1965" t="str">
        <f>"05048"</f>
        <v>05048</v>
      </c>
      <c r="B1965" t="s">
        <v>138</v>
      </c>
      <c r="C1965">
        <v>128050</v>
      </c>
      <c r="D1965" s="2">
        <v>375</v>
      </c>
      <c r="E1965" s="1">
        <v>45784</v>
      </c>
      <c r="F1965" t="s">
        <v>51</v>
      </c>
    </row>
    <row r="1966" spans="1:6" x14ac:dyDescent="0.25">
      <c r="A1966" t="str">
        <f>"03963"</f>
        <v>03963</v>
      </c>
      <c r="B1966" t="s">
        <v>207</v>
      </c>
      <c r="C1966">
        <v>128051</v>
      </c>
      <c r="D1966" s="2">
        <v>4312</v>
      </c>
      <c r="E1966" s="1">
        <v>45784</v>
      </c>
      <c r="F1966" t="s">
        <v>51</v>
      </c>
    </row>
    <row r="1967" spans="1:6" x14ac:dyDescent="0.25">
      <c r="A1967" t="str">
        <f>"03018"</f>
        <v>03018</v>
      </c>
      <c r="B1967" t="s">
        <v>236</v>
      </c>
      <c r="C1967">
        <v>128052</v>
      </c>
      <c r="D1967" s="2">
        <v>130</v>
      </c>
      <c r="E1967" s="1">
        <v>45784</v>
      </c>
      <c r="F1967" t="s">
        <v>51</v>
      </c>
    </row>
    <row r="1968" spans="1:6" x14ac:dyDescent="0.25">
      <c r="A1968" t="str">
        <f>"05232"</f>
        <v>05232</v>
      </c>
      <c r="B1968" t="s">
        <v>333</v>
      </c>
      <c r="C1968">
        <v>128053</v>
      </c>
      <c r="D1968" s="2">
        <v>343.61</v>
      </c>
      <c r="E1968" s="1">
        <v>45784</v>
      </c>
      <c r="F1968" t="s">
        <v>51</v>
      </c>
    </row>
    <row r="1969" spans="1:6" x14ac:dyDescent="0.25">
      <c r="A1969" t="str">
        <f>"01088"</f>
        <v>01088</v>
      </c>
      <c r="B1969" t="s">
        <v>14</v>
      </c>
      <c r="C1969">
        <v>2126</v>
      </c>
      <c r="D1969" s="2">
        <v>248115.43</v>
      </c>
      <c r="E1969" s="1">
        <v>45787</v>
      </c>
      <c r="F1969" t="s">
        <v>10</v>
      </c>
    </row>
    <row r="1970" spans="1:6" x14ac:dyDescent="0.25">
      <c r="A1970" t="str">
        <f>"04762"</f>
        <v>04762</v>
      </c>
      <c r="B1970" t="s">
        <v>25</v>
      </c>
      <c r="C1970">
        <v>2130</v>
      </c>
      <c r="D1970" s="2">
        <v>153686.46</v>
      </c>
      <c r="E1970" s="1">
        <v>45791</v>
      </c>
      <c r="F1970" t="s">
        <v>10</v>
      </c>
    </row>
    <row r="1971" spans="1:6" x14ac:dyDescent="0.25">
      <c r="A1971" t="str">
        <f>"00555"</f>
        <v>00555</v>
      </c>
      <c r="B1971" t="s">
        <v>16</v>
      </c>
      <c r="C1971">
        <v>2116</v>
      </c>
      <c r="D1971" s="2">
        <v>21735.62</v>
      </c>
      <c r="E1971" s="1">
        <v>45793</v>
      </c>
      <c r="F1971" t="s">
        <v>10</v>
      </c>
    </row>
    <row r="1972" spans="1:6" x14ac:dyDescent="0.25">
      <c r="A1972" t="str">
        <f>"01532"</f>
        <v>01532</v>
      </c>
      <c r="B1972" t="s">
        <v>17</v>
      </c>
      <c r="C1972">
        <v>2117</v>
      </c>
      <c r="D1972" s="2">
        <v>165116.42000000001</v>
      </c>
      <c r="E1972" s="1">
        <v>45793</v>
      </c>
      <c r="F1972" t="s">
        <v>10</v>
      </c>
    </row>
    <row r="1973" spans="1:6" x14ac:dyDescent="0.25">
      <c r="A1973" t="str">
        <f>"03818"</f>
        <v>03818</v>
      </c>
      <c r="B1973" t="s">
        <v>19</v>
      </c>
      <c r="C1973">
        <v>2119</v>
      </c>
      <c r="D1973" s="2">
        <v>739.56</v>
      </c>
      <c r="E1973" s="1">
        <v>45793</v>
      </c>
      <c r="F1973" t="s">
        <v>10</v>
      </c>
    </row>
    <row r="1974" spans="1:6" x14ac:dyDescent="0.25">
      <c r="A1974" t="str">
        <f>"04267"</f>
        <v>04267</v>
      </c>
      <c r="B1974" t="s">
        <v>20</v>
      </c>
      <c r="C1974">
        <v>2120</v>
      </c>
      <c r="D1974" s="2">
        <v>335.8</v>
      </c>
      <c r="E1974" s="1">
        <v>45793</v>
      </c>
      <c r="F1974" t="s">
        <v>10</v>
      </c>
    </row>
    <row r="1975" spans="1:6" x14ac:dyDescent="0.25">
      <c r="A1975" t="str">
        <f>"04330"</f>
        <v>04330</v>
      </c>
      <c r="B1975" t="s">
        <v>21</v>
      </c>
      <c r="C1975">
        <v>2121</v>
      </c>
      <c r="D1975" s="2">
        <v>138.46</v>
      </c>
      <c r="E1975" s="1">
        <v>45793</v>
      </c>
      <c r="F1975" t="s">
        <v>10</v>
      </c>
    </row>
    <row r="1976" spans="1:6" x14ac:dyDescent="0.25">
      <c r="A1976" t="str">
        <f>"04777"</f>
        <v>04777</v>
      </c>
      <c r="B1976" t="s">
        <v>22</v>
      </c>
      <c r="C1976">
        <v>2122</v>
      </c>
      <c r="D1976" s="2">
        <v>746.15</v>
      </c>
      <c r="E1976" s="1">
        <v>45793</v>
      </c>
      <c r="F1976" t="s">
        <v>10</v>
      </c>
    </row>
    <row r="1977" spans="1:6" x14ac:dyDescent="0.25">
      <c r="A1977" t="str">
        <f>"04987"</f>
        <v>04987</v>
      </c>
      <c r="B1977" t="s">
        <v>21</v>
      </c>
      <c r="C1977">
        <v>2123</v>
      </c>
      <c r="D1977" s="2">
        <v>670.66</v>
      </c>
      <c r="E1977" s="1">
        <v>45793</v>
      </c>
      <c r="F1977" t="s">
        <v>10</v>
      </c>
    </row>
    <row r="1978" spans="1:6" x14ac:dyDescent="0.25">
      <c r="A1978" t="str">
        <f>"05331"</f>
        <v>05331</v>
      </c>
      <c r="B1978" t="s">
        <v>23</v>
      </c>
      <c r="C1978">
        <v>2124</v>
      </c>
      <c r="D1978" s="2">
        <v>553.85</v>
      </c>
      <c r="E1978" s="1">
        <v>45793</v>
      </c>
      <c r="F1978" t="s">
        <v>10</v>
      </c>
    </row>
    <row r="1979" spans="1:6" x14ac:dyDescent="0.25">
      <c r="A1979" t="str">
        <f>"01090"</f>
        <v>01090</v>
      </c>
      <c r="B1979" t="s">
        <v>35</v>
      </c>
      <c r="C1979">
        <v>2127</v>
      </c>
      <c r="D1979" s="2">
        <v>5562.08</v>
      </c>
      <c r="E1979" s="1">
        <v>45793</v>
      </c>
      <c r="F1979" t="s">
        <v>10</v>
      </c>
    </row>
    <row r="1980" spans="1:6" x14ac:dyDescent="0.25">
      <c r="A1980" t="str">
        <f>"03788"</f>
        <v>03788</v>
      </c>
      <c r="B1980" t="s">
        <v>18</v>
      </c>
      <c r="C1980">
        <v>2118</v>
      </c>
      <c r="D1980" s="2">
        <v>23884.86</v>
      </c>
      <c r="E1980" s="1">
        <v>45796</v>
      </c>
      <c r="F1980" t="s">
        <v>10</v>
      </c>
    </row>
    <row r="1981" spans="1:6" x14ac:dyDescent="0.25">
      <c r="A1981" t="str">
        <f>"01012"</f>
        <v>01012</v>
      </c>
      <c r="B1981" t="s">
        <v>33</v>
      </c>
      <c r="C1981">
        <v>2125</v>
      </c>
      <c r="D1981" s="2">
        <v>10542.24</v>
      </c>
      <c r="E1981" s="1">
        <v>45796</v>
      </c>
      <c r="F1981" t="s">
        <v>10</v>
      </c>
    </row>
    <row r="1982" spans="1:6" x14ac:dyDescent="0.25">
      <c r="A1982" t="str">
        <f>"04557"</f>
        <v>04557</v>
      </c>
      <c r="B1982" t="s">
        <v>32</v>
      </c>
      <c r="C1982">
        <v>2129</v>
      </c>
      <c r="D1982" s="2">
        <v>124982.72</v>
      </c>
      <c r="E1982" s="1">
        <v>45797</v>
      </c>
      <c r="F1982" t="s">
        <v>10</v>
      </c>
    </row>
    <row r="1983" spans="1:6" x14ac:dyDescent="0.25">
      <c r="A1983" t="str">
        <f>"04037"</f>
        <v>04037</v>
      </c>
      <c r="B1983" t="s">
        <v>209</v>
      </c>
      <c r="C1983">
        <v>128054</v>
      </c>
      <c r="D1983" s="2">
        <v>270.99</v>
      </c>
      <c r="E1983" s="1">
        <v>45798</v>
      </c>
      <c r="F1983" t="s">
        <v>51</v>
      </c>
    </row>
    <row r="1984" spans="1:6" x14ac:dyDescent="0.25">
      <c r="A1984" t="str">
        <f>"04555"</f>
        <v>04555</v>
      </c>
      <c r="B1984" t="s">
        <v>54</v>
      </c>
      <c r="C1984">
        <v>128055</v>
      </c>
      <c r="D1984" s="2">
        <v>142.18</v>
      </c>
      <c r="E1984" s="1">
        <v>45798</v>
      </c>
      <c r="F1984" t="s">
        <v>51</v>
      </c>
    </row>
    <row r="1985" spans="1:6" x14ac:dyDescent="0.25">
      <c r="A1985" t="str">
        <f>"05398"</f>
        <v>05398</v>
      </c>
      <c r="B1985" t="s">
        <v>142</v>
      </c>
      <c r="C1985">
        <v>128056</v>
      </c>
      <c r="D1985" s="2">
        <v>968.5</v>
      </c>
      <c r="E1985" s="1">
        <v>45798</v>
      </c>
      <c r="F1985" t="s">
        <v>51</v>
      </c>
    </row>
    <row r="1986" spans="1:6" x14ac:dyDescent="0.25">
      <c r="A1986" t="str">
        <f>"04018"</f>
        <v>04018</v>
      </c>
      <c r="B1986" t="s">
        <v>45</v>
      </c>
      <c r="C1986">
        <v>128057</v>
      </c>
      <c r="D1986" s="2">
        <v>1323.1</v>
      </c>
      <c r="E1986" s="1">
        <v>45798</v>
      </c>
      <c r="F1986" t="s">
        <v>51</v>
      </c>
    </row>
    <row r="1987" spans="1:6" x14ac:dyDescent="0.25">
      <c r="A1987" t="str">
        <f>"04096"</f>
        <v>04096</v>
      </c>
      <c r="B1987" t="s">
        <v>45</v>
      </c>
      <c r="C1987">
        <v>128058</v>
      </c>
      <c r="D1987" s="2">
        <v>111.74</v>
      </c>
      <c r="E1987" s="1">
        <v>45798</v>
      </c>
      <c r="F1987" t="s">
        <v>51</v>
      </c>
    </row>
    <row r="1988" spans="1:6" x14ac:dyDescent="0.25">
      <c r="A1988" t="str">
        <f>"24636"</f>
        <v>24636</v>
      </c>
      <c r="B1988" t="s">
        <v>45</v>
      </c>
      <c r="C1988">
        <v>128059</v>
      </c>
      <c r="D1988" s="2">
        <v>111.74</v>
      </c>
      <c r="E1988" s="1">
        <v>45798</v>
      </c>
      <c r="F1988" t="s">
        <v>51</v>
      </c>
    </row>
    <row r="1989" spans="1:6" x14ac:dyDescent="0.25">
      <c r="A1989" t="str">
        <f>"90682"</f>
        <v>90682</v>
      </c>
      <c r="B1989" t="s">
        <v>57</v>
      </c>
      <c r="C1989">
        <v>128060</v>
      </c>
      <c r="D1989" s="2">
        <v>2631.27</v>
      </c>
      <c r="E1989" s="1">
        <v>45798</v>
      </c>
      <c r="F1989" t="s">
        <v>51</v>
      </c>
    </row>
    <row r="1990" spans="1:6" x14ac:dyDescent="0.25">
      <c r="A1990" t="str">
        <f>"00654"</f>
        <v>00654</v>
      </c>
      <c r="B1990" t="s">
        <v>58</v>
      </c>
      <c r="C1990">
        <v>128061</v>
      </c>
      <c r="D1990" s="2">
        <v>1349.84</v>
      </c>
      <c r="E1990" s="1">
        <v>45798</v>
      </c>
      <c r="F1990" t="s">
        <v>51</v>
      </c>
    </row>
    <row r="1991" spans="1:6" x14ac:dyDescent="0.25">
      <c r="A1991" t="str">
        <f>"04658"</f>
        <v>04658</v>
      </c>
      <c r="B1991" t="s">
        <v>176</v>
      </c>
      <c r="C1991">
        <v>128062</v>
      </c>
      <c r="D1991" s="2">
        <v>1461.34</v>
      </c>
      <c r="E1991" s="1">
        <v>45798</v>
      </c>
      <c r="F1991" t="s">
        <v>51</v>
      </c>
    </row>
    <row r="1992" spans="1:6" x14ac:dyDescent="0.25">
      <c r="A1992" t="str">
        <f>"03541"</f>
        <v>03541</v>
      </c>
      <c r="B1992" t="s">
        <v>61</v>
      </c>
      <c r="C1992">
        <v>128063</v>
      </c>
      <c r="D1992" s="2">
        <v>63.98</v>
      </c>
      <c r="E1992" s="1">
        <v>45798</v>
      </c>
      <c r="F1992" t="s">
        <v>51</v>
      </c>
    </row>
    <row r="1993" spans="1:6" x14ac:dyDescent="0.25">
      <c r="A1993" t="str">
        <f>"05166"</f>
        <v>05166</v>
      </c>
      <c r="B1993" t="s">
        <v>62</v>
      </c>
      <c r="C1993">
        <v>128064</v>
      </c>
      <c r="D1993" s="2">
        <v>12.59</v>
      </c>
      <c r="E1993" s="1">
        <v>45798</v>
      </c>
      <c r="F1993" t="s">
        <v>51</v>
      </c>
    </row>
    <row r="1994" spans="1:6" x14ac:dyDescent="0.25">
      <c r="A1994" t="str">
        <f>"03671"</f>
        <v>03671</v>
      </c>
      <c r="B1994" t="s">
        <v>64</v>
      </c>
      <c r="C1994">
        <v>128065</v>
      </c>
      <c r="D1994" s="2">
        <v>350</v>
      </c>
      <c r="E1994" s="1">
        <v>45798</v>
      </c>
      <c r="F1994" t="s">
        <v>51</v>
      </c>
    </row>
    <row r="1995" spans="1:6" x14ac:dyDescent="0.25">
      <c r="A1995" t="str">
        <f>"05391"</f>
        <v>05391</v>
      </c>
      <c r="B1995" t="s">
        <v>515</v>
      </c>
      <c r="C1995">
        <v>128066</v>
      </c>
      <c r="D1995" s="2">
        <v>56202</v>
      </c>
      <c r="E1995" s="1">
        <v>45798</v>
      </c>
      <c r="F1995" t="s">
        <v>51</v>
      </c>
    </row>
    <row r="1996" spans="1:6" x14ac:dyDescent="0.25">
      <c r="A1996" t="str">
        <f>"01596"</f>
        <v>01596</v>
      </c>
      <c r="B1996" t="s">
        <v>66</v>
      </c>
      <c r="C1996">
        <v>128067</v>
      </c>
      <c r="D1996" s="2">
        <v>827.4</v>
      </c>
      <c r="E1996" s="1">
        <v>45798</v>
      </c>
      <c r="F1996" t="s">
        <v>51</v>
      </c>
    </row>
    <row r="1997" spans="1:6" x14ac:dyDescent="0.25">
      <c r="A1997" t="str">
        <f>"05460"</f>
        <v>05460</v>
      </c>
      <c r="B1997" t="s">
        <v>214</v>
      </c>
      <c r="C1997">
        <v>128068</v>
      </c>
      <c r="D1997" s="2">
        <v>411.02</v>
      </c>
      <c r="E1997" s="1">
        <v>45798</v>
      </c>
      <c r="F1997" t="s">
        <v>51</v>
      </c>
    </row>
    <row r="1998" spans="1:6" x14ac:dyDescent="0.25">
      <c r="A1998" t="str">
        <f>"00340"</f>
        <v>00340</v>
      </c>
      <c r="B1998" t="s">
        <v>69</v>
      </c>
      <c r="C1998">
        <v>128069</v>
      </c>
      <c r="D1998" s="2">
        <v>103987.62</v>
      </c>
      <c r="E1998" s="1">
        <v>45798</v>
      </c>
      <c r="F1998" t="s">
        <v>51</v>
      </c>
    </row>
    <row r="1999" spans="1:6" x14ac:dyDescent="0.25">
      <c r="A1999" t="str">
        <f>"05380"</f>
        <v>05380</v>
      </c>
      <c r="B1999" t="s">
        <v>433</v>
      </c>
      <c r="C1999">
        <v>128070</v>
      </c>
      <c r="D1999" s="2">
        <v>63582.21</v>
      </c>
      <c r="E1999" s="1">
        <v>45798</v>
      </c>
      <c r="F1999" t="s">
        <v>51</v>
      </c>
    </row>
    <row r="2000" spans="1:6" x14ac:dyDescent="0.25">
      <c r="A2000" t="str">
        <f>"02030"</f>
        <v>02030</v>
      </c>
      <c r="B2000" t="s">
        <v>267</v>
      </c>
      <c r="C2000">
        <v>128071</v>
      </c>
      <c r="D2000" s="2">
        <v>1740</v>
      </c>
      <c r="E2000" s="1">
        <v>45798</v>
      </c>
      <c r="F2000" t="s">
        <v>51</v>
      </c>
    </row>
    <row r="2001" spans="1:6" x14ac:dyDescent="0.25">
      <c r="A2001" t="str">
        <f>"04982"</f>
        <v>04982</v>
      </c>
      <c r="B2001" t="s">
        <v>546</v>
      </c>
      <c r="C2001">
        <v>128072</v>
      </c>
      <c r="D2001" s="2">
        <v>96</v>
      </c>
      <c r="E2001" s="1">
        <v>45798</v>
      </c>
      <c r="F2001" t="s">
        <v>51</v>
      </c>
    </row>
    <row r="2002" spans="1:6" x14ac:dyDescent="0.25">
      <c r="A2002" t="str">
        <f>"05543"</f>
        <v>05543</v>
      </c>
      <c r="B2002" t="s">
        <v>48</v>
      </c>
      <c r="C2002">
        <v>128073</v>
      </c>
      <c r="D2002" s="2">
        <v>182.25</v>
      </c>
      <c r="E2002" s="1">
        <v>45798</v>
      </c>
      <c r="F2002" t="s">
        <v>51</v>
      </c>
    </row>
    <row r="2003" spans="1:6" x14ac:dyDescent="0.25">
      <c r="A2003" t="str">
        <f>"05322"</f>
        <v>05322</v>
      </c>
      <c r="B2003" t="s">
        <v>217</v>
      </c>
      <c r="C2003">
        <v>128074</v>
      </c>
      <c r="D2003" s="2">
        <v>100</v>
      </c>
      <c r="E2003" s="1">
        <v>45798</v>
      </c>
      <c r="F2003" t="s">
        <v>51</v>
      </c>
    </row>
    <row r="2004" spans="1:6" x14ac:dyDescent="0.25">
      <c r="A2004" t="str">
        <f>"04549"</f>
        <v>04549</v>
      </c>
      <c r="B2004" t="s">
        <v>243</v>
      </c>
      <c r="C2004">
        <v>128075</v>
      </c>
      <c r="D2004" s="2">
        <v>16046.51</v>
      </c>
      <c r="E2004" s="1">
        <v>45798</v>
      </c>
      <c r="F2004" t="s">
        <v>51</v>
      </c>
    </row>
    <row r="2005" spans="1:6" x14ac:dyDescent="0.25">
      <c r="A2005" t="str">
        <f>"04460"</f>
        <v>04460</v>
      </c>
      <c r="B2005" t="s">
        <v>245</v>
      </c>
      <c r="C2005">
        <v>128076</v>
      </c>
      <c r="D2005" s="2">
        <v>1042.82</v>
      </c>
      <c r="E2005" s="1">
        <v>45798</v>
      </c>
      <c r="F2005" t="s">
        <v>51</v>
      </c>
    </row>
    <row r="2006" spans="1:6" x14ac:dyDescent="0.25">
      <c r="A2006" t="str">
        <f>"05478"</f>
        <v>05478</v>
      </c>
      <c r="B2006" t="s">
        <v>150</v>
      </c>
      <c r="C2006">
        <v>128077</v>
      </c>
      <c r="D2006" s="2">
        <v>446.25</v>
      </c>
      <c r="E2006" s="1">
        <v>45798</v>
      </c>
      <c r="F2006" t="s">
        <v>51</v>
      </c>
    </row>
    <row r="2007" spans="1:6" x14ac:dyDescent="0.25">
      <c r="A2007" t="str">
        <f>"03010"</f>
        <v>03010</v>
      </c>
      <c r="B2007" t="s">
        <v>219</v>
      </c>
      <c r="C2007">
        <v>128078</v>
      </c>
      <c r="D2007" s="2">
        <v>114</v>
      </c>
      <c r="E2007" s="1">
        <v>45798</v>
      </c>
      <c r="F2007" t="s">
        <v>51</v>
      </c>
    </row>
    <row r="2008" spans="1:6" x14ac:dyDescent="0.25">
      <c r="A2008" t="str">
        <f>"05604"</f>
        <v>05604</v>
      </c>
      <c r="B2008" t="s">
        <v>448</v>
      </c>
      <c r="C2008">
        <v>128079</v>
      </c>
      <c r="D2008" s="2">
        <v>1200</v>
      </c>
      <c r="E2008" s="1">
        <v>45798</v>
      </c>
      <c r="F2008" t="s">
        <v>51</v>
      </c>
    </row>
    <row r="2009" spans="1:6" x14ac:dyDescent="0.25">
      <c r="A2009" t="str">
        <f>"03878"</f>
        <v>03878</v>
      </c>
      <c r="B2009" t="s">
        <v>221</v>
      </c>
      <c r="C2009">
        <v>128080</v>
      </c>
      <c r="D2009" s="2">
        <v>1197.78</v>
      </c>
      <c r="E2009" s="1">
        <v>45798</v>
      </c>
      <c r="F2009" t="s">
        <v>51</v>
      </c>
    </row>
    <row r="2010" spans="1:6" x14ac:dyDescent="0.25">
      <c r="A2010" t="str">
        <f>"05174"</f>
        <v>05174</v>
      </c>
      <c r="B2010" t="s">
        <v>460</v>
      </c>
      <c r="C2010">
        <v>128081</v>
      </c>
      <c r="D2010" s="2">
        <v>450</v>
      </c>
      <c r="E2010" s="1">
        <v>45798</v>
      </c>
      <c r="F2010" t="s">
        <v>51</v>
      </c>
    </row>
    <row r="2011" spans="1:6" x14ac:dyDescent="0.25">
      <c r="A2011" t="str">
        <f>"01877"</f>
        <v>01877</v>
      </c>
      <c r="B2011" t="s">
        <v>79</v>
      </c>
      <c r="C2011">
        <v>128082</v>
      </c>
      <c r="D2011" s="2">
        <v>130.19999999999999</v>
      </c>
      <c r="E2011" s="1">
        <v>45798</v>
      </c>
      <c r="F2011" t="s">
        <v>51</v>
      </c>
    </row>
    <row r="2012" spans="1:6" x14ac:dyDescent="0.25">
      <c r="A2012" t="str">
        <f>"05617"</f>
        <v>05617</v>
      </c>
      <c r="B2012" t="s">
        <v>461</v>
      </c>
      <c r="C2012">
        <v>128083</v>
      </c>
      <c r="D2012" s="2">
        <v>1329</v>
      </c>
      <c r="E2012" s="1">
        <v>45798</v>
      </c>
      <c r="F2012" t="s">
        <v>51</v>
      </c>
    </row>
    <row r="2013" spans="1:6" x14ac:dyDescent="0.25">
      <c r="A2013" t="str">
        <f>"03746"</f>
        <v>03746</v>
      </c>
      <c r="B2013" t="s">
        <v>247</v>
      </c>
      <c r="C2013">
        <v>128084</v>
      </c>
      <c r="D2013" s="2">
        <v>469</v>
      </c>
      <c r="E2013" s="1">
        <v>45798</v>
      </c>
      <c r="F2013" t="s">
        <v>51</v>
      </c>
    </row>
    <row r="2014" spans="1:6" x14ac:dyDescent="0.25">
      <c r="A2014" t="str">
        <f>"04802"</f>
        <v>04802</v>
      </c>
      <c r="B2014" t="s">
        <v>22</v>
      </c>
      <c r="C2014">
        <v>128085</v>
      </c>
      <c r="D2014" s="2">
        <v>128.6</v>
      </c>
      <c r="E2014" s="1">
        <v>45798</v>
      </c>
      <c r="F2014" t="s">
        <v>51</v>
      </c>
    </row>
    <row r="2015" spans="1:6" x14ac:dyDescent="0.25">
      <c r="A2015" t="str">
        <f>"1"</f>
        <v>1</v>
      </c>
      <c r="B2015" t="s">
        <v>547</v>
      </c>
      <c r="C2015">
        <v>128086</v>
      </c>
      <c r="D2015" s="2">
        <v>280</v>
      </c>
      <c r="E2015" s="1">
        <v>45798</v>
      </c>
      <c r="F2015" t="s">
        <v>51</v>
      </c>
    </row>
    <row r="2016" spans="1:6" x14ac:dyDescent="0.25">
      <c r="A2016" t="str">
        <f>"02969"</f>
        <v>02969</v>
      </c>
      <c r="B2016" t="s">
        <v>374</v>
      </c>
      <c r="C2016">
        <v>128087</v>
      </c>
      <c r="D2016" s="2">
        <v>540</v>
      </c>
      <c r="E2016" s="1">
        <v>45798</v>
      </c>
      <c r="F2016" t="s">
        <v>51</v>
      </c>
    </row>
    <row r="2017" spans="1:6" x14ac:dyDescent="0.25">
      <c r="A2017" t="str">
        <f>"00501"</f>
        <v>00501</v>
      </c>
      <c r="B2017" t="s">
        <v>87</v>
      </c>
      <c r="C2017">
        <v>128088</v>
      </c>
      <c r="D2017" s="2">
        <v>169.87</v>
      </c>
      <c r="E2017" s="1">
        <v>45798</v>
      </c>
      <c r="F2017" t="s">
        <v>51</v>
      </c>
    </row>
    <row r="2018" spans="1:6" x14ac:dyDescent="0.25">
      <c r="A2018" t="str">
        <f>"04421"</f>
        <v>04421</v>
      </c>
      <c r="B2018" t="s">
        <v>519</v>
      </c>
      <c r="C2018">
        <v>128089</v>
      </c>
      <c r="D2018" s="2">
        <v>2944.5</v>
      </c>
      <c r="E2018" s="1">
        <v>45798</v>
      </c>
      <c r="F2018" t="s">
        <v>51</v>
      </c>
    </row>
    <row r="2019" spans="1:6" x14ac:dyDescent="0.25">
      <c r="A2019" t="str">
        <f>"05327"</f>
        <v>05327</v>
      </c>
      <c r="B2019" t="s">
        <v>308</v>
      </c>
      <c r="C2019">
        <v>128090</v>
      </c>
      <c r="D2019" s="2">
        <v>460</v>
      </c>
      <c r="E2019" s="1">
        <v>45798</v>
      </c>
      <c r="F2019" t="s">
        <v>51</v>
      </c>
    </row>
    <row r="2020" spans="1:6" x14ac:dyDescent="0.25">
      <c r="A2020" t="str">
        <f>"04643"</f>
        <v>04643</v>
      </c>
      <c r="B2020" t="s">
        <v>548</v>
      </c>
      <c r="C2020">
        <v>128091</v>
      </c>
      <c r="D2020" s="2">
        <v>2950</v>
      </c>
      <c r="E2020" s="1">
        <v>45798</v>
      </c>
      <c r="F2020" t="s">
        <v>51</v>
      </c>
    </row>
    <row r="2021" spans="1:6" x14ac:dyDescent="0.25">
      <c r="A2021" t="str">
        <f>"01415"</f>
        <v>01415</v>
      </c>
      <c r="B2021" t="s">
        <v>89</v>
      </c>
      <c r="C2021">
        <v>128092</v>
      </c>
      <c r="D2021" s="2">
        <v>1817.23</v>
      </c>
      <c r="E2021" s="1">
        <v>45798</v>
      </c>
      <c r="F2021" t="s">
        <v>51</v>
      </c>
    </row>
    <row r="2022" spans="1:6" x14ac:dyDescent="0.25">
      <c r="A2022" t="str">
        <f>"00565"</f>
        <v>00565</v>
      </c>
      <c r="B2022" t="s">
        <v>92</v>
      </c>
      <c r="C2022">
        <v>128093</v>
      </c>
      <c r="D2022" s="2">
        <v>4409.55</v>
      </c>
      <c r="E2022" s="1">
        <v>45798</v>
      </c>
      <c r="F2022" t="s">
        <v>51</v>
      </c>
    </row>
    <row r="2023" spans="1:6" x14ac:dyDescent="0.25">
      <c r="A2023" t="str">
        <f>"03819"</f>
        <v>03819</v>
      </c>
      <c r="B2023" t="s">
        <v>539</v>
      </c>
      <c r="C2023">
        <v>128094</v>
      </c>
      <c r="D2023" s="2">
        <v>2058</v>
      </c>
      <c r="E2023" s="1">
        <v>45798</v>
      </c>
      <c r="F2023" t="s">
        <v>51</v>
      </c>
    </row>
    <row r="2024" spans="1:6" x14ac:dyDescent="0.25">
      <c r="A2024" t="str">
        <f>"03463"</f>
        <v>03463</v>
      </c>
      <c r="B2024" t="s">
        <v>99</v>
      </c>
      <c r="C2024">
        <v>128095</v>
      </c>
      <c r="D2024" s="2">
        <v>111.77</v>
      </c>
      <c r="E2024" s="1">
        <v>45798</v>
      </c>
      <c r="F2024" t="s">
        <v>51</v>
      </c>
    </row>
    <row r="2025" spans="1:6" x14ac:dyDescent="0.25">
      <c r="A2025" t="str">
        <f>"03974"</f>
        <v>03974</v>
      </c>
      <c r="B2025" t="s">
        <v>252</v>
      </c>
      <c r="C2025">
        <v>128096</v>
      </c>
      <c r="D2025" s="2">
        <v>614.89</v>
      </c>
      <c r="E2025" s="1">
        <v>45798</v>
      </c>
      <c r="F2025" t="s">
        <v>51</v>
      </c>
    </row>
    <row r="2026" spans="1:6" x14ac:dyDescent="0.25">
      <c r="A2026" t="str">
        <f>"05172"</f>
        <v>05172</v>
      </c>
      <c r="B2026" t="s">
        <v>101</v>
      </c>
      <c r="C2026">
        <v>128097</v>
      </c>
      <c r="D2026" s="2">
        <v>324.32</v>
      </c>
      <c r="E2026" s="1">
        <v>45798</v>
      </c>
      <c r="F2026" t="s">
        <v>51</v>
      </c>
    </row>
    <row r="2027" spans="1:6" x14ac:dyDescent="0.25">
      <c r="A2027" t="str">
        <f>"04838"</f>
        <v>04838</v>
      </c>
      <c r="B2027" t="s">
        <v>191</v>
      </c>
      <c r="C2027">
        <v>128098</v>
      </c>
      <c r="D2027" s="2">
        <v>2500</v>
      </c>
      <c r="E2027" s="1">
        <v>45798</v>
      </c>
      <c r="F2027" t="s">
        <v>51</v>
      </c>
    </row>
    <row r="2028" spans="1:6" x14ac:dyDescent="0.25">
      <c r="A2028" t="str">
        <f>"03329"</f>
        <v>03329</v>
      </c>
      <c r="B2028" t="s">
        <v>107</v>
      </c>
      <c r="C2028">
        <v>128099</v>
      </c>
      <c r="D2028" s="2">
        <v>245</v>
      </c>
      <c r="E2028" s="1">
        <v>45798</v>
      </c>
      <c r="F2028" t="s">
        <v>51</v>
      </c>
    </row>
    <row r="2029" spans="1:6" x14ac:dyDescent="0.25">
      <c r="A2029" t="str">
        <f>"02536"</f>
        <v>02536</v>
      </c>
      <c r="B2029" t="s">
        <v>108</v>
      </c>
      <c r="C2029">
        <v>128100</v>
      </c>
      <c r="D2029" s="2">
        <v>260.55</v>
      </c>
      <c r="E2029" s="1">
        <v>45798</v>
      </c>
      <c r="F2029" t="s">
        <v>51</v>
      </c>
    </row>
    <row r="2030" spans="1:6" x14ac:dyDescent="0.25">
      <c r="A2030" t="str">
        <f>"05271"</f>
        <v>05271</v>
      </c>
      <c r="B2030" t="s">
        <v>375</v>
      </c>
      <c r="C2030">
        <v>128101</v>
      </c>
      <c r="D2030" s="2">
        <v>108</v>
      </c>
      <c r="E2030" s="1">
        <v>45798</v>
      </c>
      <c r="F2030" t="s">
        <v>51</v>
      </c>
    </row>
    <row r="2031" spans="1:6" x14ac:dyDescent="0.25">
      <c r="A2031" t="str">
        <f>"04262"</f>
        <v>04262</v>
      </c>
      <c r="B2031" t="s">
        <v>156</v>
      </c>
      <c r="C2031">
        <v>128102</v>
      </c>
      <c r="D2031" s="2">
        <v>7793.2</v>
      </c>
      <c r="E2031" s="1">
        <v>45798</v>
      </c>
      <c r="F2031" t="s">
        <v>51</v>
      </c>
    </row>
    <row r="2032" spans="1:6" x14ac:dyDescent="0.25">
      <c r="A2032" t="str">
        <f>"05279"</f>
        <v>05279</v>
      </c>
      <c r="B2032" t="s">
        <v>494</v>
      </c>
      <c r="C2032">
        <v>128103</v>
      </c>
      <c r="D2032" s="2">
        <v>108</v>
      </c>
      <c r="E2032" s="1">
        <v>45798</v>
      </c>
      <c r="F2032" t="s">
        <v>51</v>
      </c>
    </row>
    <row r="2033" spans="1:6" x14ac:dyDescent="0.25">
      <c r="A2033" t="str">
        <f>"02571"</f>
        <v>02571</v>
      </c>
      <c r="B2033" t="s">
        <v>362</v>
      </c>
      <c r="C2033">
        <v>128104</v>
      </c>
      <c r="D2033" s="2">
        <v>114</v>
      </c>
      <c r="E2033" s="1">
        <v>45798</v>
      </c>
      <c r="F2033" t="s">
        <v>51</v>
      </c>
    </row>
    <row r="2034" spans="1:6" x14ac:dyDescent="0.25">
      <c r="A2034" t="str">
        <f>"04308"</f>
        <v>04308</v>
      </c>
      <c r="B2034" t="s">
        <v>198</v>
      </c>
      <c r="C2034">
        <v>128105</v>
      </c>
      <c r="D2034" s="2">
        <v>2998.63</v>
      </c>
      <c r="E2034" s="1">
        <v>45798</v>
      </c>
      <c r="F2034" t="s">
        <v>51</v>
      </c>
    </row>
    <row r="2035" spans="1:6" x14ac:dyDescent="0.25">
      <c r="A2035" t="str">
        <f>"05628"</f>
        <v>05628</v>
      </c>
      <c r="B2035" t="s">
        <v>549</v>
      </c>
      <c r="C2035">
        <v>128106</v>
      </c>
      <c r="D2035" s="2">
        <v>508</v>
      </c>
      <c r="E2035" s="1">
        <v>45798</v>
      </c>
      <c r="F2035" t="s">
        <v>51</v>
      </c>
    </row>
    <row r="2036" spans="1:6" x14ac:dyDescent="0.25">
      <c r="A2036" t="str">
        <f>"00437"</f>
        <v>00437</v>
      </c>
      <c r="B2036" t="s">
        <v>113</v>
      </c>
      <c r="C2036">
        <v>128107</v>
      </c>
      <c r="D2036" s="2">
        <v>118.65</v>
      </c>
      <c r="E2036" s="1">
        <v>45798</v>
      </c>
      <c r="F2036" t="s">
        <v>51</v>
      </c>
    </row>
    <row r="2037" spans="1:6" x14ac:dyDescent="0.25">
      <c r="A2037" t="str">
        <f>"05538"</f>
        <v>05538</v>
      </c>
      <c r="B2037" t="s">
        <v>115</v>
      </c>
      <c r="C2037">
        <v>128108</v>
      </c>
      <c r="D2037" s="2">
        <v>2431.27</v>
      </c>
      <c r="E2037" s="1">
        <v>45798</v>
      </c>
      <c r="F2037" t="s">
        <v>51</v>
      </c>
    </row>
    <row r="2038" spans="1:6" x14ac:dyDescent="0.25">
      <c r="A2038" t="str">
        <f>"00818"</f>
        <v>00818</v>
      </c>
      <c r="B2038" t="s">
        <v>200</v>
      </c>
      <c r="C2038">
        <v>128109</v>
      </c>
      <c r="D2038" s="2">
        <v>1077.5999999999999</v>
      </c>
      <c r="E2038" s="1">
        <v>45798</v>
      </c>
      <c r="F2038" t="s">
        <v>51</v>
      </c>
    </row>
    <row r="2039" spans="1:6" x14ac:dyDescent="0.25">
      <c r="A2039" t="str">
        <f>"00245"</f>
        <v>00245</v>
      </c>
      <c r="B2039" t="s">
        <v>117</v>
      </c>
      <c r="C2039">
        <v>128110</v>
      </c>
      <c r="D2039" s="2">
        <v>123.82</v>
      </c>
      <c r="E2039" s="1">
        <v>45798</v>
      </c>
      <c r="F2039" t="s">
        <v>51</v>
      </c>
    </row>
    <row r="2040" spans="1:6" x14ac:dyDescent="0.25">
      <c r="A2040" t="str">
        <f>"05382"</f>
        <v>05382</v>
      </c>
      <c r="B2040" t="s">
        <v>119</v>
      </c>
      <c r="C2040">
        <v>128111</v>
      </c>
      <c r="D2040" s="2">
        <v>386.88</v>
      </c>
      <c r="E2040" s="1">
        <v>45798</v>
      </c>
      <c r="F2040" t="s">
        <v>51</v>
      </c>
    </row>
    <row r="2041" spans="1:6" x14ac:dyDescent="0.25">
      <c r="A2041" t="str">
        <f>"03717"</f>
        <v>03717</v>
      </c>
      <c r="B2041" t="s">
        <v>365</v>
      </c>
      <c r="C2041">
        <v>128112</v>
      </c>
      <c r="D2041" s="2">
        <v>457</v>
      </c>
      <c r="E2041" s="1">
        <v>45798</v>
      </c>
      <c r="F2041" t="s">
        <v>51</v>
      </c>
    </row>
    <row r="2042" spans="1:6" x14ac:dyDescent="0.25">
      <c r="A2042" t="str">
        <f>"03483"</f>
        <v>03483</v>
      </c>
      <c r="B2042" t="s">
        <v>318</v>
      </c>
      <c r="C2042">
        <v>128113</v>
      </c>
      <c r="D2042" s="2">
        <v>619</v>
      </c>
      <c r="E2042" s="1">
        <v>45798</v>
      </c>
      <c r="F2042" t="s">
        <v>51</v>
      </c>
    </row>
    <row r="2043" spans="1:6" x14ac:dyDescent="0.25">
      <c r="A2043" t="str">
        <f>"05003"</f>
        <v>05003</v>
      </c>
      <c r="B2043" t="s">
        <v>550</v>
      </c>
      <c r="C2043">
        <v>128114</v>
      </c>
      <c r="D2043" s="2">
        <v>108</v>
      </c>
      <c r="E2043" s="1">
        <v>45798</v>
      </c>
      <c r="F2043" t="s">
        <v>51</v>
      </c>
    </row>
    <row r="2044" spans="1:6" x14ac:dyDescent="0.25">
      <c r="A2044" t="str">
        <f>"05439"</f>
        <v>05439</v>
      </c>
      <c r="B2044" t="s">
        <v>276</v>
      </c>
      <c r="C2044">
        <v>128115</v>
      </c>
      <c r="D2044" s="2">
        <v>774</v>
      </c>
      <c r="E2044" s="1">
        <v>45798</v>
      </c>
      <c r="F2044" t="s">
        <v>51</v>
      </c>
    </row>
    <row r="2045" spans="1:6" x14ac:dyDescent="0.25">
      <c r="A2045" t="str">
        <f>"00905"</f>
        <v>00905</v>
      </c>
      <c r="B2045" t="s">
        <v>257</v>
      </c>
      <c r="C2045">
        <v>128116</v>
      </c>
      <c r="D2045" s="2">
        <v>486.6</v>
      </c>
      <c r="E2045" s="1">
        <v>45798</v>
      </c>
      <c r="F2045" t="s">
        <v>51</v>
      </c>
    </row>
    <row r="2046" spans="1:6" x14ac:dyDescent="0.25">
      <c r="A2046" t="str">
        <f>"00916"</f>
        <v>00916</v>
      </c>
      <c r="B2046" t="s">
        <v>123</v>
      </c>
      <c r="C2046">
        <v>128117</v>
      </c>
      <c r="D2046" s="2">
        <v>2654.89</v>
      </c>
      <c r="E2046" s="1">
        <v>45798</v>
      </c>
      <c r="F2046" t="s">
        <v>51</v>
      </c>
    </row>
    <row r="2047" spans="1:6" x14ac:dyDescent="0.25">
      <c r="A2047" t="str">
        <f>"00936"</f>
        <v>00936</v>
      </c>
      <c r="B2047" t="s">
        <v>124</v>
      </c>
      <c r="C2047">
        <v>128118</v>
      </c>
      <c r="D2047" s="2">
        <v>30.41</v>
      </c>
      <c r="E2047" s="1">
        <v>45798</v>
      </c>
      <c r="F2047" t="s">
        <v>51</v>
      </c>
    </row>
    <row r="2048" spans="1:6" x14ac:dyDescent="0.25">
      <c r="A2048" t="str">
        <f>"04287"</f>
        <v>04287</v>
      </c>
      <c r="B2048" t="s">
        <v>551</v>
      </c>
      <c r="C2048">
        <v>128119</v>
      </c>
      <c r="D2048" s="2">
        <v>170.93</v>
      </c>
      <c r="E2048" s="1">
        <v>45798</v>
      </c>
      <c r="F2048" t="s">
        <v>51</v>
      </c>
    </row>
    <row r="2049" spans="1:6" x14ac:dyDescent="0.25">
      <c r="A2049" t="str">
        <f>"00959"</f>
        <v>00959</v>
      </c>
      <c r="B2049" t="s">
        <v>6</v>
      </c>
      <c r="C2049">
        <v>128120</v>
      </c>
      <c r="D2049" s="2">
        <v>165.21</v>
      </c>
      <c r="E2049" s="1">
        <v>45798</v>
      </c>
      <c r="F2049" t="s">
        <v>51</v>
      </c>
    </row>
    <row r="2050" spans="1:6" x14ac:dyDescent="0.25">
      <c r="A2050" t="str">
        <f>"04125"</f>
        <v>04125</v>
      </c>
      <c r="B2050" t="s">
        <v>332</v>
      </c>
      <c r="C2050">
        <v>128121</v>
      </c>
      <c r="D2050" s="2">
        <v>96</v>
      </c>
      <c r="E2050" s="1">
        <v>45798</v>
      </c>
      <c r="F2050" t="s">
        <v>51</v>
      </c>
    </row>
    <row r="2051" spans="1:6" x14ac:dyDescent="0.25">
      <c r="A2051" t="str">
        <f>"05325"</f>
        <v>05325</v>
      </c>
      <c r="B2051" t="s">
        <v>129</v>
      </c>
      <c r="C2051">
        <v>128122</v>
      </c>
      <c r="D2051" s="2">
        <v>18.5</v>
      </c>
      <c r="E2051" s="1">
        <v>45798</v>
      </c>
      <c r="F2051" t="s">
        <v>51</v>
      </c>
    </row>
    <row r="2052" spans="1:6" x14ac:dyDescent="0.25">
      <c r="A2052" t="str">
        <f>"04977"</f>
        <v>04977</v>
      </c>
      <c r="B2052" t="s">
        <v>368</v>
      </c>
      <c r="C2052">
        <v>128123</v>
      </c>
      <c r="D2052" s="2">
        <v>14280</v>
      </c>
      <c r="E2052" s="1">
        <v>45798</v>
      </c>
      <c r="F2052" t="s">
        <v>51</v>
      </c>
    </row>
    <row r="2053" spans="1:6" x14ac:dyDescent="0.25">
      <c r="A2053" t="str">
        <f>"01629"</f>
        <v>01629</v>
      </c>
      <c r="B2053" t="s">
        <v>130</v>
      </c>
      <c r="C2053">
        <v>128124</v>
      </c>
      <c r="D2053" s="2">
        <v>1070.6099999999999</v>
      </c>
      <c r="E2053" s="1">
        <v>45798</v>
      </c>
      <c r="F2053" t="s">
        <v>51</v>
      </c>
    </row>
    <row r="2054" spans="1:6" x14ac:dyDescent="0.25">
      <c r="A2054" t="str">
        <f>"04188"</f>
        <v>04188</v>
      </c>
      <c r="B2054" t="s">
        <v>132</v>
      </c>
      <c r="C2054">
        <v>128125</v>
      </c>
      <c r="D2054" s="2">
        <v>125</v>
      </c>
      <c r="E2054" s="1">
        <v>45798</v>
      </c>
      <c r="F2054" t="s">
        <v>51</v>
      </c>
    </row>
    <row r="2055" spans="1:6" x14ac:dyDescent="0.25">
      <c r="A2055" t="str">
        <f>"05170"</f>
        <v>05170</v>
      </c>
      <c r="B2055" t="s">
        <v>260</v>
      </c>
      <c r="C2055">
        <v>128126</v>
      </c>
      <c r="D2055" s="2">
        <v>135.78</v>
      </c>
      <c r="E2055" s="1">
        <v>45798</v>
      </c>
      <c r="F2055" t="s">
        <v>51</v>
      </c>
    </row>
    <row r="2056" spans="1:6" x14ac:dyDescent="0.25">
      <c r="A2056" t="str">
        <f>"03883"</f>
        <v>03883</v>
      </c>
      <c r="B2056" t="s">
        <v>231</v>
      </c>
      <c r="C2056">
        <v>128127</v>
      </c>
      <c r="D2056" s="2">
        <v>836.99</v>
      </c>
      <c r="E2056" s="1">
        <v>45798</v>
      </c>
      <c r="F2056" t="s">
        <v>51</v>
      </c>
    </row>
    <row r="2057" spans="1:6" x14ac:dyDescent="0.25">
      <c r="A2057" t="str">
        <f>"03426"</f>
        <v>03426</v>
      </c>
      <c r="B2057" t="s">
        <v>323</v>
      </c>
      <c r="C2057">
        <v>128128</v>
      </c>
      <c r="D2057" s="2">
        <v>654.61</v>
      </c>
      <c r="E2057" s="1">
        <v>45798</v>
      </c>
      <c r="F2057" t="s">
        <v>51</v>
      </c>
    </row>
    <row r="2058" spans="1:6" x14ac:dyDescent="0.25">
      <c r="A2058" t="str">
        <f>"04986"</f>
        <v>04986</v>
      </c>
      <c r="B2058" t="s">
        <v>169</v>
      </c>
      <c r="C2058">
        <v>128129</v>
      </c>
      <c r="D2058" s="2">
        <v>594</v>
      </c>
      <c r="E2058" s="1">
        <v>45798</v>
      </c>
      <c r="F2058" t="s">
        <v>51</v>
      </c>
    </row>
    <row r="2059" spans="1:6" x14ac:dyDescent="0.25">
      <c r="A2059" t="str">
        <f>"04016"</f>
        <v>04016</v>
      </c>
      <c r="B2059" t="s">
        <v>263</v>
      </c>
      <c r="C2059">
        <v>128130</v>
      </c>
      <c r="D2059" s="2">
        <v>3970.25</v>
      </c>
      <c r="E2059" s="1">
        <v>45798</v>
      </c>
      <c r="F2059" t="s">
        <v>51</v>
      </c>
    </row>
    <row r="2060" spans="1:6" x14ac:dyDescent="0.25">
      <c r="A2060" t="str">
        <f>"44071"</f>
        <v>44071</v>
      </c>
      <c r="B2060" t="s">
        <v>233</v>
      </c>
      <c r="C2060">
        <v>128131</v>
      </c>
      <c r="D2060" s="2">
        <v>37.99</v>
      </c>
      <c r="E2060" s="1">
        <v>45798</v>
      </c>
      <c r="F2060" t="s">
        <v>51</v>
      </c>
    </row>
    <row r="2061" spans="1:6" x14ac:dyDescent="0.25">
      <c r="A2061" t="str">
        <f>"02693"</f>
        <v>02693</v>
      </c>
      <c r="B2061" t="s">
        <v>136</v>
      </c>
      <c r="C2061">
        <v>128132</v>
      </c>
      <c r="D2061" s="2">
        <v>84</v>
      </c>
      <c r="E2061" s="1">
        <v>45798</v>
      </c>
      <c r="F2061" t="s">
        <v>51</v>
      </c>
    </row>
    <row r="2062" spans="1:6" x14ac:dyDescent="0.25">
      <c r="A2062" t="str">
        <f>"04169"</f>
        <v>04169</v>
      </c>
      <c r="B2062" t="s">
        <v>552</v>
      </c>
      <c r="C2062">
        <v>128133</v>
      </c>
      <c r="D2062" s="2">
        <v>611.29999999999995</v>
      </c>
      <c r="E2062" s="1">
        <v>45798</v>
      </c>
      <c r="F2062" t="s">
        <v>51</v>
      </c>
    </row>
    <row r="2063" spans="1:6" x14ac:dyDescent="0.25">
      <c r="A2063" t="str">
        <f>"00969"</f>
        <v>00969</v>
      </c>
      <c r="B2063" t="s">
        <v>137</v>
      </c>
      <c r="C2063">
        <v>128134</v>
      </c>
      <c r="D2063" s="2">
        <v>9687.51</v>
      </c>
      <c r="E2063" s="1">
        <v>45798</v>
      </c>
      <c r="F2063" t="s">
        <v>51</v>
      </c>
    </row>
    <row r="2064" spans="1:6" x14ac:dyDescent="0.25">
      <c r="A2064" t="str">
        <f>"05171"</f>
        <v>05171</v>
      </c>
      <c r="B2064" t="s">
        <v>346</v>
      </c>
      <c r="C2064">
        <v>128135</v>
      </c>
      <c r="D2064" s="2">
        <v>74.319999999999993</v>
      </c>
      <c r="E2064" s="1">
        <v>45798</v>
      </c>
      <c r="F2064" t="s">
        <v>51</v>
      </c>
    </row>
    <row r="2065" spans="1:6" x14ac:dyDescent="0.25">
      <c r="A2065" t="str">
        <f>"03963"</f>
        <v>03963</v>
      </c>
      <c r="B2065" t="s">
        <v>207</v>
      </c>
      <c r="C2065">
        <v>128136</v>
      </c>
      <c r="D2065" s="2">
        <v>2480</v>
      </c>
      <c r="E2065" s="1">
        <v>45798</v>
      </c>
      <c r="F2065" t="s">
        <v>51</v>
      </c>
    </row>
    <row r="2066" spans="1:6" x14ac:dyDescent="0.25">
      <c r="A2066" t="str">
        <f>"04314"</f>
        <v>04314</v>
      </c>
      <c r="B2066" t="s">
        <v>140</v>
      </c>
      <c r="C2066">
        <v>128137</v>
      </c>
      <c r="D2066" s="2">
        <v>30251.1</v>
      </c>
      <c r="E2066" s="1">
        <v>45798</v>
      </c>
      <c r="F2066" t="s">
        <v>51</v>
      </c>
    </row>
    <row r="2067" spans="1:6" x14ac:dyDescent="0.25">
      <c r="A2067" t="str">
        <f>"04921"</f>
        <v>04921</v>
      </c>
      <c r="B2067" t="s">
        <v>172</v>
      </c>
      <c r="C2067">
        <v>128138</v>
      </c>
      <c r="D2067" s="2">
        <v>3931.92</v>
      </c>
      <c r="E2067" s="1">
        <v>45798</v>
      </c>
      <c r="F2067" t="s">
        <v>51</v>
      </c>
    </row>
    <row r="2068" spans="1:6" x14ac:dyDescent="0.25">
      <c r="A2068" t="str">
        <f>"02299"</f>
        <v>02299</v>
      </c>
      <c r="B2068" t="s">
        <v>145</v>
      </c>
      <c r="C2068">
        <v>128139</v>
      </c>
      <c r="D2068" s="2">
        <v>12496.5</v>
      </c>
      <c r="E2068" s="1">
        <v>45798</v>
      </c>
      <c r="F2068" t="s">
        <v>51</v>
      </c>
    </row>
    <row r="2069" spans="1:6" x14ac:dyDescent="0.25">
      <c r="A2069" t="str">
        <f>"01491"</f>
        <v>01491</v>
      </c>
      <c r="B2069" t="s">
        <v>185</v>
      </c>
      <c r="C2069">
        <v>128140</v>
      </c>
      <c r="D2069" s="2">
        <v>7862.88</v>
      </c>
      <c r="E2069" s="1">
        <v>45798</v>
      </c>
      <c r="F2069" t="s">
        <v>51</v>
      </c>
    </row>
    <row r="2070" spans="1:6" x14ac:dyDescent="0.25">
      <c r="A2070" t="str">
        <f>"04692"</f>
        <v>04692</v>
      </c>
      <c r="B2070" t="s">
        <v>553</v>
      </c>
      <c r="C2070">
        <v>128141</v>
      </c>
      <c r="D2070" s="2">
        <v>10560</v>
      </c>
      <c r="E2070" s="1">
        <v>45798</v>
      </c>
      <c r="F2070" t="s">
        <v>51</v>
      </c>
    </row>
    <row r="2071" spans="1:6" x14ac:dyDescent="0.25">
      <c r="A2071" t="str">
        <f>"04331"</f>
        <v>04331</v>
      </c>
      <c r="B2071" t="s">
        <v>96</v>
      </c>
      <c r="C2071">
        <v>128142</v>
      </c>
      <c r="D2071" s="2">
        <v>4500</v>
      </c>
      <c r="E2071" s="1">
        <v>45798</v>
      </c>
      <c r="F2071" t="s">
        <v>51</v>
      </c>
    </row>
    <row r="2072" spans="1:6" x14ac:dyDescent="0.25">
      <c r="A2072" t="str">
        <f>"04331"</f>
        <v>04331</v>
      </c>
      <c r="B2072" t="s">
        <v>96</v>
      </c>
      <c r="C2072">
        <v>128143</v>
      </c>
      <c r="D2072" s="2">
        <v>6250</v>
      </c>
      <c r="E2072" s="1">
        <v>45798</v>
      </c>
      <c r="F2072" t="s">
        <v>51</v>
      </c>
    </row>
    <row r="2073" spans="1:6" x14ac:dyDescent="0.25">
      <c r="A2073" t="str">
        <f>"04331"</f>
        <v>04331</v>
      </c>
      <c r="B2073" t="s">
        <v>96</v>
      </c>
      <c r="C2073">
        <v>128144</v>
      </c>
      <c r="D2073" s="2">
        <v>19200</v>
      </c>
      <c r="E2073" s="1">
        <v>45798</v>
      </c>
      <c r="F2073" t="s">
        <v>51</v>
      </c>
    </row>
    <row r="2074" spans="1:6" x14ac:dyDescent="0.25">
      <c r="A2074" t="str">
        <f>"05541"</f>
        <v>05541</v>
      </c>
      <c r="B2074" t="s">
        <v>192</v>
      </c>
      <c r="C2074">
        <v>128145</v>
      </c>
      <c r="D2074" s="2">
        <v>22889.85</v>
      </c>
      <c r="E2074" s="1">
        <v>45798</v>
      </c>
      <c r="F2074" t="s">
        <v>51</v>
      </c>
    </row>
    <row r="2075" spans="1:6" x14ac:dyDescent="0.25">
      <c r="A2075" t="str">
        <f>"04123"</f>
        <v>04123</v>
      </c>
      <c r="B2075" t="s">
        <v>155</v>
      </c>
      <c r="C2075">
        <v>128146</v>
      </c>
      <c r="D2075" s="2">
        <v>5096</v>
      </c>
      <c r="E2075" s="1">
        <v>45798</v>
      </c>
      <c r="F2075" t="s">
        <v>51</v>
      </c>
    </row>
    <row r="2076" spans="1:6" x14ac:dyDescent="0.25">
      <c r="A2076" t="str">
        <f>"05298"</f>
        <v>05298</v>
      </c>
      <c r="B2076" t="s">
        <v>111</v>
      </c>
      <c r="C2076">
        <v>128147</v>
      </c>
      <c r="D2076" s="2">
        <v>9340.11</v>
      </c>
      <c r="E2076" s="1">
        <v>45798</v>
      </c>
      <c r="F2076" t="s">
        <v>51</v>
      </c>
    </row>
    <row r="2077" spans="1:6" x14ac:dyDescent="0.25">
      <c r="A2077" t="str">
        <f>"04099"</f>
        <v>04099</v>
      </c>
      <c r="B2077" t="s">
        <v>444</v>
      </c>
      <c r="C2077">
        <v>128148</v>
      </c>
      <c r="D2077" s="2">
        <v>22600.84</v>
      </c>
      <c r="E2077" s="1">
        <v>45798</v>
      </c>
      <c r="F2077" t="s">
        <v>51</v>
      </c>
    </row>
    <row r="2078" spans="1:6" x14ac:dyDescent="0.25">
      <c r="A2078" t="str">
        <f>"01247"</f>
        <v>01247</v>
      </c>
      <c r="B2078" t="s">
        <v>168</v>
      </c>
      <c r="C2078">
        <v>128149</v>
      </c>
      <c r="D2078" s="2">
        <v>20686</v>
      </c>
      <c r="E2078" s="1">
        <v>45798</v>
      </c>
      <c r="F2078" t="s">
        <v>51</v>
      </c>
    </row>
    <row r="2079" spans="1:6" x14ac:dyDescent="0.25">
      <c r="A2079" t="str">
        <f>"00036"</f>
        <v>00036</v>
      </c>
      <c r="B2079" t="s">
        <v>206</v>
      </c>
      <c r="C2079">
        <v>128150</v>
      </c>
      <c r="D2079" s="2">
        <v>32279.9</v>
      </c>
      <c r="E2079" s="1">
        <v>45798</v>
      </c>
      <c r="F2079" t="s">
        <v>51</v>
      </c>
    </row>
    <row r="2080" spans="1:6" x14ac:dyDescent="0.25">
      <c r="A2080" t="str">
        <f>"00555"</f>
        <v>00555</v>
      </c>
      <c r="B2080" t="s">
        <v>16</v>
      </c>
      <c r="C2080">
        <v>2132</v>
      </c>
      <c r="D2080" s="2">
        <v>21598.77</v>
      </c>
      <c r="E2080" s="1">
        <v>45807</v>
      </c>
      <c r="F2080" t="s">
        <v>10</v>
      </c>
    </row>
    <row r="2081" spans="1:6" x14ac:dyDescent="0.25">
      <c r="A2081" t="str">
        <f>"01532"</f>
        <v>01532</v>
      </c>
      <c r="B2081" t="s">
        <v>17</v>
      </c>
      <c r="C2081">
        <v>2133</v>
      </c>
      <c r="D2081" s="2">
        <v>172196.78</v>
      </c>
      <c r="E2081" s="1">
        <v>45807</v>
      </c>
      <c r="F2081" t="s">
        <v>10</v>
      </c>
    </row>
    <row r="2082" spans="1:6" x14ac:dyDescent="0.25">
      <c r="A2082" t="str">
        <f>"03818"</f>
        <v>03818</v>
      </c>
      <c r="B2082" t="s">
        <v>19</v>
      </c>
      <c r="C2082">
        <v>2134</v>
      </c>
      <c r="D2082" s="2">
        <v>739.56</v>
      </c>
      <c r="E2082" s="1">
        <v>45807</v>
      </c>
      <c r="F2082" t="s">
        <v>10</v>
      </c>
    </row>
    <row r="2083" spans="1:6" x14ac:dyDescent="0.25">
      <c r="A2083" t="str">
        <f>"04267"</f>
        <v>04267</v>
      </c>
      <c r="B2083" t="s">
        <v>20</v>
      </c>
      <c r="C2083">
        <v>2135</v>
      </c>
      <c r="D2083" s="2">
        <v>335.8</v>
      </c>
      <c r="E2083" s="1">
        <v>45807</v>
      </c>
      <c r="F2083" t="s">
        <v>10</v>
      </c>
    </row>
    <row r="2084" spans="1:6" x14ac:dyDescent="0.25">
      <c r="A2084" t="str">
        <f>"04330"</f>
        <v>04330</v>
      </c>
      <c r="B2084" t="s">
        <v>21</v>
      </c>
      <c r="C2084">
        <v>2136</v>
      </c>
      <c r="D2084" s="2">
        <v>138.46</v>
      </c>
      <c r="E2084" s="1">
        <v>45807</v>
      </c>
      <c r="F2084" t="s">
        <v>10</v>
      </c>
    </row>
    <row r="2085" spans="1:6" x14ac:dyDescent="0.25">
      <c r="A2085" t="str">
        <f>"04987"</f>
        <v>04987</v>
      </c>
      <c r="B2085" t="s">
        <v>21</v>
      </c>
      <c r="C2085">
        <v>2137</v>
      </c>
      <c r="D2085" s="2">
        <v>670.66</v>
      </c>
      <c r="E2085" s="1">
        <v>45807</v>
      </c>
      <c r="F2085" t="s">
        <v>10</v>
      </c>
    </row>
    <row r="2086" spans="1:6" x14ac:dyDescent="0.25">
      <c r="A2086" t="str">
        <f>"05331"</f>
        <v>05331</v>
      </c>
      <c r="B2086" t="s">
        <v>23</v>
      </c>
      <c r="C2086">
        <v>2138</v>
      </c>
      <c r="D2086" s="2">
        <v>553.85</v>
      </c>
      <c r="E2086" s="1">
        <v>45807</v>
      </c>
      <c r="F2086" t="s">
        <v>10</v>
      </c>
    </row>
    <row r="2087" spans="1:6" x14ac:dyDescent="0.25">
      <c r="A2087" t="str">
        <f>"1"</f>
        <v>1</v>
      </c>
      <c r="B2087" t="s">
        <v>424</v>
      </c>
      <c r="C2087">
        <v>127293</v>
      </c>
      <c r="D2087" s="2">
        <v>24.42</v>
      </c>
      <c r="E2087" s="1">
        <v>45807</v>
      </c>
      <c r="F2087" t="s">
        <v>15</v>
      </c>
    </row>
    <row r="2088" spans="1:6" x14ac:dyDescent="0.25">
      <c r="A2088" t="str">
        <f>"1"</f>
        <v>1</v>
      </c>
      <c r="B2088" t="s">
        <v>426</v>
      </c>
      <c r="C2088">
        <v>127294</v>
      </c>
      <c r="D2088" s="2">
        <v>140</v>
      </c>
      <c r="E2088" s="1">
        <v>45807</v>
      </c>
      <c r="F2088" t="s">
        <v>15</v>
      </c>
    </row>
    <row r="2089" spans="1:6" x14ac:dyDescent="0.25">
      <c r="A2089" t="str">
        <f>"1"</f>
        <v>1</v>
      </c>
      <c r="B2089" t="s">
        <v>430</v>
      </c>
      <c r="C2089">
        <v>127297</v>
      </c>
      <c r="D2089" s="2">
        <v>200</v>
      </c>
      <c r="E2089" s="1">
        <v>45807</v>
      </c>
      <c r="F2089" t="s">
        <v>15</v>
      </c>
    </row>
    <row r="2090" spans="1:6" x14ac:dyDescent="0.25">
      <c r="A2090" t="str">
        <f>"1"</f>
        <v>1</v>
      </c>
      <c r="B2090" t="s">
        <v>430</v>
      </c>
      <c r="C2090">
        <v>127298</v>
      </c>
      <c r="D2090" s="2">
        <v>200</v>
      </c>
      <c r="E2090" s="1">
        <v>45807</v>
      </c>
      <c r="F2090" t="s">
        <v>15</v>
      </c>
    </row>
    <row r="2091" spans="1:6" x14ac:dyDescent="0.25">
      <c r="A2091" t="str">
        <f>"1"</f>
        <v>1</v>
      </c>
      <c r="B2091" t="s">
        <v>430</v>
      </c>
      <c r="C2091">
        <v>127299</v>
      </c>
      <c r="D2091" s="2">
        <v>200</v>
      </c>
      <c r="E2091" s="1">
        <v>45807</v>
      </c>
      <c r="F2091" t="s">
        <v>15</v>
      </c>
    </row>
    <row r="2092" spans="1:6" x14ac:dyDescent="0.25">
      <c r="A2092" t="str">
        <f>"1"</f>
        <v>1</v>
      </c>
      <c r="B2092" t="s">
        <v>430</v>
      </c>
      <c r="C2092">
        <v>127300</v>
      </c>
      <c r="D2092" s="2">
        <v>400</v>
      </c>
      <c r="E2092" s="1">
        <v>45807</v>
      </c>
      <c r="F2092" t="s">
        <v>15</v>
      </c>
    </row>
    <row r="2093" spans="1:6" x14ac:dyDescent="0.25">
      <c r="A2093" t="str">
        <f>"1"</f>
        <v>1</v>
      </c>
      <c r="B2093" t="s">
        <v>430</v>
      </c>
      <c r="C2093">
        <v>127301</v>
      </c>
      <c r="D2093" s="2">
        <v>200</v>
      </c>
      <c r="E2093" s="1">
        <v>45807</v>
      </c>
      <c r="F2093" t="s">
        <v>15</v>
      </c>
    </row>
    <row r="2094" spans="1:6" x14ac:dyDescent="0.25">
      <c r="A2094" t="str">
        <f>"1"</f>
        <v>1</v>
      </c>
      <c r="B2094" t="s">
        <v>430</v>
      </c>
      <c r="C2094">
        <v>127302</v>
      </c>
      <c r="D2094" s="2">
        <v>400</v>
      </c>
      <c r="E2094" s="1">
        <v>45807</v>
      </c>
      <c r="F2094" t="s">
        <v>15</v>
      </c>
    </row>
    <row r="2095" spans="1:6" x14ac:dyDescent="0.25">
      <c r="A2095" t="str">
        <f>"05008"</f>
        <v>05008</v>
      </c>
      <c r="B2095" t="s">
        <v>446</v>
      </c>
      <c r="C2095">
        <v>127398</v>
      </c>
      <c r="D2095" s="2">
        <v>4500</v>
      </c>
      <c r="E2095" s="1">
        <v>45807</v>
      </c>
      <c r="F2095" t="s">
        <v>15</v>
      </c>
    </row>
    <row r="2096" spans="1:6" x14ac:dyDescent="0.25">
      <c r="A2096" t="str">
        <f>"05623"</f>
        <v>05623</v>
      </c>
      <c r="B2096" t="s">
        <v>480</v>
      </c>
      <c r="C2096">
        <v>127599</v>
      </c>
      <c r="D2096" s="2">
        <v>96.01</v>
      </c>
      <c r="E2096" s="1">
        <v>45807</v>
      </c>
      <c r="F2096" t="s">
        <v>15</v>
      </c>
    </row>
    <row r="2097" spans="1:6" x14ac:dyDescent="0.25">
      <c r="A2097" t="str">
        <f>"05171"</f>
        <v>05171</v>
      </c>
      <c r="B2097" t="s">
        <v>346</v>
      </c>
      <c r="C2097">
        <v>127709</v>
      </c>
      <c r="D2097" s="2">
        <v>84.08</v>
      </c>
      <c r="E2097" s="1">
        <v>45807</v>
      </c>
      <c r="F2097" t="s">
        <v>15</v>
      </c>
    </row>
    <row r="2098" spans="1:6" x14ac:dyDescent="0.25">
      <c r="A2098" t="str">
        <f>"05001"</f>
        <v>05001</v>
      </c>
      <c r="B2098" t="s">
        <v>27</v>
      </c>
      <c r="C2098">
        <v>2154</v>
      </c>
      <c r="D2098" s="2">
        <v>2207.34</v>
      </c>
      <c r="E2098" s="1">
        <v>45810</v>
      </c>
      <c r="F2098" t="s">
        <v>10</v>
      </c>
    </row>
    <row r="2099" spans="1:6" x14ac:dyDescent="0.25">
      <c r="A2099" t="str">
        <f>"03162"</f>
        <v>03162</v>
      </c>
      <c r="B2099" t="s">
        <v>9</v>
      </c>
      <c r="C2099">
        <v>0</v>
      </c>
      <c r="D2099" s="2">
        <v>40002.21</v>
      </c>
      <c r="E2099" s="1">
        <v>45811</v>
      </c>
      <c r="F2099" t="s">
        <v>10</v>
      </c>
    </row>
    <row r="2100" spans="1:6" x14ac:dyDescent="0.25">
      <c r="A2100" t="str">
        <f>"05226"</f>
        <v>05226</v>
      </c>
      <c r="B2100" t="s">
        <v>13</v>
      </c>
      <c r="C2100">
        <v>0</v>
      </c>
      <c r="D2100" s="2">
        <v>10993.76</v>
      </c>
      <c r="E2100" s="1">
        <v>45812</v>
      </c>
      <c r="F2100" t="s">
        <v>10</v>
      </c>
    </row>
    <row r="2101" spans="1:6" x14ac:dyDescent="0.25">
      <c r="A2101" t="str">
        <f>"05509"</f>
        <v>05509</v>
      </c>
      <c r="B2101" t="s">
        <v>30</v>
      </c>
      <c r="C2101">
        <v>2155</v>
      </c>
      <c r="D2101" s="2">
        <v>5179.2700000000004</v>
      </c>
      <c r="E2101" s="1">
        <v>45812</v>
      </c>
      <c r="F2101" t="s">
        <v>10</v>
      </c>
    </row>
    <row r="2102" spans="1:6" x14ac:dyDescent="0.25">
      <c r="A2102" t="str">
        <f>"05273"</f>
        <v>05273</v>
      </c>
      <c r="B2102" t="s">
        <v>538</v>
      </c>
      <c r="C2102">
        <v>128002</v>
      </c>
      <c r="D2102" s="2">
        <v>1892</v>
      </c>
      <c r="E2102" s="1">
        <v>45812</v>
      </c>
      <c r="F2102" t="s">
        <v>15</v>
      </c>
    </row>
    <row r="2103" spans="1:6" x14ac:dyDescent="0.25">
      <c r="A2103" t="str">
        <f>"00328"</f>
        <v>00328</v>
      </c>
      <c r="B2103" t="s">
        <v>26</v>
      </c>
      <c r="C2103">
        <v>2148</v>
      </c>
      <c r="D2103" s="2">
        <v>326603.06</v>
      </c>
      <c r="E2103" s="1">
        <v>45813</v>
      </c>
      <c r="F2103" t="s">
        <v>10</v>
      </c>
    </row>
    <row r="2104" spans="1:6" x14ac:dyDescent="0.25">
      <c r="A2104" t="str">
        <f>"04614"</f>
        <v>04614</v>
      </c>
      <c r="B2104" t="s">
        <v>29</v>
      </c>
      <c r="C2104">
        <v>2153</v>
      </c>
      <c r="D2104" s="2">
        <v>1781.83</v>
      </c>
      <c r="E2104" s="1">
        <v>45813</v>
      </c>
      <c r="F2104" t="s">
        <v>10</v>
      </c>
    </row>
    <row r="2105" spans="1:6" x14ac:dyDescent="0.25">
      <c r="A2105" t="str">
        <f>"04314"</f>
        <v>04314</v>
      </c>
      <c r="B2105" t="s">
        <v>140</v>
      </c>
      <c r="C2105">
        <v>128162</v>
      </c>
      <c r="D2105" s="2">
        <v>20597.939999999999</v>
      </c>
      <c r="E2105" s="1">
        <v>45813</v>
      </c>
      <c r="F2105" t="s">
        <v>51</v>
      </c>
    </row>
    <row r="2106" spans="1:6" x14ac:dyDescent="0.25">
      <c r="A2106" t="str">
        <f>"05051"</f>
        <v>05051</v>
      </c>
      <c r="B2106" t="s">
        <v>211</v>
      </c>
      <c r="C2106">
        <v>128163</v>
      </c>
      <c r="D2106" s="2">
        <v>665</v>
      </c>
      <c r="E2106" s="1">
        <v>45813</v>
      </c>
      <c r="F2106" t="s">
        <v>51</v>
      </c>
    </row>
    <row r="2107" spans="1:6" x14ac:dyDescent="0.25">
      <c r="A2107" t="str">
        <f>"04815"</f>
        <v>04815</v>
      </c>
      <c r="B2107" t="s">
        <v>76</v>
      </c>
      <c r="C2107">
        <v>128164</v>
      </c>
      <c r="D2107" s="2">
        <v>458.33</v>
      </c>
      <c r="E2107" s="1">
        <v>45813</v>
      </c>
      <c r="F2107" t="s">
        <v>51</v>
      </c>
    </row>
    <row r="2108" spans="1:6" x14ac:dyDescent="0.25">
      <c r="A2108" t="str">
        <f>"04555"</f>
        <v>04555</v>
      </c>
      <c r="B2108" t="s">
        <v>54</v>
      </c>
      <c r="C2108">
        <v>128165</v>
      </c>
      <c r="D2108" s="2">
        <v>590.92999999999995</v>
      </c>
      <c r="E2108" s="1">
        <v>45813</v>
      </c>
      <c r="F2108" t="s">
        <v>51</v>
      </c>
    </row>
    <row r="2109" spans="1:6" x14ac:dyDescent="0.25">
      <c r="A2109" t="str">
        <f>"05398"</f>
        <v>05398</v>
      </c>
      <c r="B2109" t="s">
        <v>142</v>
      </c>
      <c r="C2109">
        <v>128166</v>
      </c>
      <c r="D2109" s="2">
        <v>1490.94</v>
      </c>
      <c r="E2109" s="1">
        <v>45813</v>
      </c>
      <c r="F2109" t="s">
        <v>51</v>
      </c>
    </row>
    <row r="2110" spans="1:6" x14ac:dyDescent="0.25">
      <c r="A2110" t="str">
        <f>"04494"</f>
        <v>04494</v>
      </c>
      <c r="B2110" t="s">
        <v>554</v>
      </c>
      <c r="C2110">
        <v>128167</v>
      </c>
      <c r="D2110" s="2">
        <v>305</v>
      </c>
      <c r="E2110" s="1">
        <v>45813</v>
      </c>
      <c r="F2110" t="s">
        <v>51</v>
      </c>
    </row>
    <row r="2111" spans="1:6" x14ac:dyDescent="0.25">
      <c r="A2111" t="str">
        <f>"04826"</f>
        <v>04826</v>
      </c>
      <c r="B2111" t="s">
        <v>555</v>
      </c>
      <c r="C2111">
        <v>128168</v>
      </c>
      <c r="D2111" s="2">
        <v>282</v>
      </c>
      <c r="E2111" s="1">
        <v>45813</v>
      </c>
      <c r="F2111" t="s">
        <v>51</v>
      </c>
    </row>
    <row r="2112" spans="1:6" x14ac:dyDescent="0.25">
      <c r="A2112" t="str">
        <f>"04463"</f>
        <v>04463</v>
      </c>
      <c r="B2112" t="s">
        <v>45</v>
      </c>
      <c r="C2112">
        <v>128169</v>
      </c>
      <c r="D2112" s="2">
        <v>62.07</v>
      </c>
      <c r="E2112" s="1">
        <v>45813</v>
      </c>
      <c r="F2112" t="s">
        <v>51</v>
      </c>
    </row>
    <row r="2113" spans="1:6" x14ac:dyDescent="0.25">
      <c r="A2113" t="str">
        <f>"04464"</f>
        <v>04464</v>
      </c>
      <c r="B2113" t="s">
        <v>45</v>
      </c>
      <c r="C2113">
        <v>128170</v>
      </c>
      <c r="D2113" s="2">
        <v>62.07</v>
      </c>
      <c r="E2113" s="1">
        <v>45813</v>
      </c>
      <c r="F2113" t="s">
        <v>51</v>
      </c>
    </row>
    <row r="2114" spans="1:6" x14ac:dyDescent="0.25">
      <c r="A2114" t="str">
        <f>"04719"</f>
        <v>04719</v>
      </c>
      <c r="B2114" t="s">
        <v>45</v>
      </c>
      <c r="C2114">
        <v>128171</v>
      </c>
      <c r="D2114" s="2">
        <v>289.32</v>
      </c>
      <c r="E2114" s="1">
        <v>45813</v>
      </c>
      <c r="F2114" t="s">
        <v>51</v>
      </c>
    </row>
    <row r="2115" spans="1:6" x14ac:dyDescent="0.25">
      <c r="A2115" t="str">
        <f>"05071"</f>
        <v>05071</v>
      </c>
      <c r="B2115" t="s">
        <v>45</v>
      </c>
      <c r="C2115">
        <v>128172</v>
      </c>
      <c r="D2115" s="2">
        <v>1908.52</v>
      </c>
      <c r="E2115" s="1">
        <v>45813</v>
      </c>
      <c r="F2115" t="s">
        <v>51</v>
      </c>
    </row>
    <row r="2116" spans="1:6" x14ac:dyDescent="0.25">
      <c r="A2116" t="str">
        <f>"90682"</f>
        <v>90682</v>
      </c>
      <c r="B2116" t="s">
        <v>57</v>
      </c>
      <c r="C2116">
        <v>128173</v>
      </c>
      <c r="D2116" s="2">
        <v>2654.75</v>
      </c>
      <c r="E2116" s="1">
        <v>45813</v>
      </c>
      <c r="F2116" t="s">
        <v>51</v>
      </c>
    </row>
    <row r="2117" spans="1:6" x14ac:dyDescent="0.25">
      <c r="A2117" t="str">
        <f>"00654"</f>
        <v>00654</v>
      </c>
      <c r="B2117" t="s">
        <v>58</v>
      </c>
      <c r="C2117">
        <v>128174</v>
      </c>
      <c r="D2117" s="2">
        <v>2174.3000000000002</v>
      </c>
      <c r="E2117" s="1">
        <v>45813</v>
      </c>
      <c r="F2117" t="s">
        <v>51</v>
      </c>
    </row>
    <row r="2118" spans="1:6" x14ac:dyDescent="0.25">
      <c r="A2118" t="str">
        <f>"04089"</f>
        <v>04089</v>
      </c>
      <c r="B2118" t="s">
        <v>144</v>
      </c>
      <c r="C2118">
        <v>128175</v>
      </c>
      <c r="D2118" s="2">
        <v>22481</v>
      </c>
      <c r="E2118" s="1">
        <v>45813</v>
      </c>
      <c r="F2118" t="s">
        <v>51</v>
      </c>
    </row>
    <row r="2119" spans="1:6" x14ac:dyDescent="0.25">
      <c r="A2119" t="str">
        <f>"02299"</f>
        <v>02299</v>
      </c>
      <c r="B2119" t="s">
        <v>145</v>
      </c>
      <c r="C2119">
        <v>128176</v>
      </c>
      <c r="D2119" s="2">
        <v>510</v>
      </c>
      <c r="E2119" s="1">
        <v>45813</v>
      </c>
      <c r="F2119" t="s">
        <v>51</v>
      </c>
    </row>
    <row r="2120" spans="1:6" x14ac:dyDescent="0.25">
      <c r="A2120" t="str">
        <f>"03541"</f>
        <v>03541</v>
      </c>
      <c r="B2120" t="s">
        <v>61</v>
      </c>
      <c r="C2120">
        <v>128177</v>
      </c>
      <c r="D2120" s="2">
        <v>181.5</v>
      </c>
      <c r="E2120" s="1">
        <v>45813</v>
      </c>
      <c r="F2120" t="s">
        <v>51</v>
      </c>
    </row>
    <row r="2121" spans="1:6" x14ac:dyDescent="0.25">
      <c r="A2121" t="str">
        <f>"05166"</f>
        <v>05166</v>
      </c>
      <c r="B2121" t="s">
        <v>62</v>
      </c>
      <c r="C2121">
        <v>128178</v>
      </c>
      <c r="D2121" s="2">
        <v>655.59</v>
      </c>
      <c r="E2121" s="1">
        <v>45813</v>
      </c>
      <c r="F2121" t="s">
        <v>51</v>
      </c>
    </row>
    <row r="2122" spans="1:6" x14ac:dyDescent="0.25">
      <c r="A2122" t="str">
        <f>"03671"</f>
        <v>03671</v>
      </c>
      <c r="B2122" t="s">
        <v>64</v>
      </c>
      <c r="C2122">
        <v>128179</v>
      </c>
      <c r="D2122" s="2">
        <v>2451</v>
      </c>
      <c r="E2122" s="1">
        <v>45813</v>
      </c>
      <c r="F2122" t="s">
        <v>51</v>
      </c>
    </row>
    <row r="2123" spans="1:6" x14ac:dyDescent="0.25">
      <c r="A2123" t="str">
        <f>"02675"</f>
        <v>02675</v>
      </c>
      <c r="B2123" t="s">
        <v>71</v>
      </c>
      <c r="C2123">
        <v>128180</v>
      </c>
      <c r="D2123" s="2">
        <v>56</v>
      </c>
      <c r="E2123" s="1">
        <v>45813</v>
      </c>
      <c r="F2123" t="s">
        <v>51</v>
      </c>
    </row>
    <row r="2124" spans="1:6" x14ac:dyDescent="0.25">
      <c r="A2124" t="str">
        <f>"01506"</f>
        <v>01506</v>
      </c>
      <c r="B2124" t="s">
        <v>215</v>
      </c>
      <c r="C2124">
        <v>128181</v>
      </c>
      <c r="D2124" s="2">
        <v>320</v>
      </c>
      <c r="E2124" s="1">
        <v>45813</v>
      </c>
      <c r="F2124" t="s">
        <v>51</v>
      </c>
    </row>
    <row r="2125" spans="1:6" x14ac:dyDescent="0.25">
      <c r="A2125" t="str">
        <f>"04451"</f>
        <v>04451</v>
      </c>
      <c r="B2125" t="s">
        <v>335</v>
      </c>
      <c r="C2125">
        <v>128182</v>
      </c>
      <c r="D2125" s="2">
        <v>2175.86</v>
      </c>
      <c r="E2125" s="1">
        <v>45813</v>
      </c>
      <c r="F2125" t="s">
        <v>51</v>
      </c>
    </row>
    <row r="2126" spans="1:6" x14ac:dyDescent="0.25">
      <c r="A2126" t="str">
        <f>"05478"</f>
        <v>05478</v>
      </c>
      <c r="B2126" t="s">
        <v>150</v>
      </c>
      <c r="C2126">
        <v>128183</v>
      </c>
      <c r="D2126" s="2">
        <v>525</v>
      </c>
      <c r="E2126" s="1">
        <v>45813</v>
      </c>
      <c r="F2126" t="s">
        <v>51</v>
      </c>
    </row>
    <row r="2127" spans="1:6" x14ac:dyDescent="0.25">
      <c r="A2127" t="str">
        <f>"00364"</f>
        <v>00364</v>
      </c>
      <c r="B2127" t="s">
        <v>77</v>
      </c>
      <c r="C2127">
        <v>128184</v>
      </c>
      <c r="D2127" s="2">
        <v>518.32000000000005</v>
      </c>
      <c r="E2127" s="1">
        <v>45813</v>
      </c>
      <c r="F2127" t="s">
        <v>51</v>
      </c>
    </row>
    <row r="2128" spans="1:6" x14ac:dyDescent="0.25">
      <c r="A2128" t="str">
        <f>"03010"</f>
        <v>03010</v>
      </c>
      <c r="B2128" t="s">
        <v>219</v>
      </c>
      <c r="C2128">
        <v>128185</v>
      </c>
      <c r="D2128" s="2">
        <v>84</v>
      </c>
      <c r="E2128" s="1">
        <v>45813</v>
      </c>
      <c r="F2128" t="s">
        <v>51</v>
      </c>
    </row>
    <row r="2129" spans="1:6" x14ac:dyDescent="0.25">
      <c r="A2129" t="str">
        <f>"03144"</f>
        <v>03144</v>
      </c>
      <c r="B2129" t="s">
        <v>556</v>
      </c>
      <c r="C2129">
        <v>128186</v>
      </c>
      <c r="D2129" s="2">
        <v>35</v>
      </c>
      <c r="E2129" s="1">
        <v>45813</v>
      </c>
      <c r="F2129" t="s">
        <v>51</v>
      </c>
    </row>
    <row r="2130" spans="1:6" x14ac:dyDescent="0.25">
      <c r="A2130" t="str">
        <f>"02405"</f>
        <v>02405</v>
      </c>
      <c r="B2130" t="s">
        <v>78</v>
      </c>
      <c r="C2130">
        <v>128187</v>
      </c>
      <c r="D2130" s="2">
        <v>3472.72</v>
      </c>
      <c r="E2130" s="1">
        <v>45813</v>
      </c>
      <c r="F2130" t="s">
        <v>51</v>
      </c>
    </row>
    <row r="2131" spans="1:6" x14ac:dyDescent="0.25">
      <c r="A2131" t="str">
        <f>"00428"</f>
        <v>00428</v>
      </c>
      <c r="B2131" t="s">
        <v>80</v>
      </c>
      <c r="C2131">
        <v>128188</v>
      </c>
      <c r="D2131" s="2">
        <v>56.41</v>
      </c>
      <c r="E2131" s="1">
        <v>45813</v>
      </c>
      <c r="F2131" t="s">
        <v>51</v>
      </c>
    </row>
    <row r="2132" spans="1:6" x14ac:dyDescent="0.25">
      <c r="A2132" t="str">
        <f>"04369"</f>
        <v>04369</v>
      </c>
      <c r="B2132" t="s">
        <v>246</v>
      </c>
      <c r="C2132">
        <v>128189</v>
      </c>
      <c r="D2132" s="2">
        <v>348</v>
      </c>
      <c r="E2132" s="1">
        <v>45813</v>
      </c>
      <c r="F2132" t="s">
        <v>51</v>
      </c>
    </row>
    <row r="2133" spans="1:6" x14ac:dyDescent="0.25">
      <c r="A2133" t="str">
        <f>"04304"</f>
        <v>04304</v>
      </c>
      <c r="B2133" t="s">
        <v>84</v>
      </c>
      <c r="C2133">
        <v>128190</v>
      </c>
      <c r="D2133" s="2">
        <v>18184.66</v>
      </c>
      <c r="E2133" s="1">
        <v>45813</v>
      </c>
      <c r="F2133" t="s">
        <v>51</v>
      </c>
    </row>
    <row r="2134" spans="1:6" x14ac:dyDescent="0.25">
      <c r="A2134" t="str">
        <f>"02969"</f>
        <v>02969</v>
      </c>
      <c r="B2134" t="s">
        <v>374</v>
      </c>
      <c r="C2134">
        <v>128191</v>
      </c>
      <c r="D2134" s="2">
        <v>135</v>
      </c>
      <c r="E2134" s="1">
        <v>45813</v>
      </c>
      <c r="F2134" t="s">
        <v>51</v>
      </c>
    </row>
    <row r="2135" spans="1:6" x14ac:dyDescent="0.25">
      <c r="A2135" t="str">
        <f>"00508"</f>
        <v>00508</v>
      </c>
      <c r="B2135" t="s">
        <v>504</v>
      </c>
      <c r="C2135">
        <v>128192</v>
      </c>
      <c r="D2135" s="2">
        <v>2205</v>
      </c>
      <c r="E2135" s="1">
        <v>45813</v>
      </c>
      <c r="F2135" t="s">
        <v>51</v>
      </c>
    </row>
    <row r="2136" spans="1:6" x14ac:dyDescent="0.25">
      <c r="A2136" t="str">
        <f>"02720"</f>
        <v>02720</v>
      </c>
      <c r="B2136" t="s">
        <v>153</v>
      </c>
      <c r="C2136">
        <v>128193</v>
      </c>
      <c r="D2136" s="2">
        <v>245</v>
      </c>
      <c r="E2136" s="1">
        <v>45813</v>
      </c>
      <c r="F2136" t="s">
        <v>51</v>
      </c>
    </row>
    <row r="2137" spans="1:6" x14ac:dyDescent="0.25">
      <c r="A2137" t="str">
        <f>"00460"</f>
        <v>00460</v>
      </c>
      <c r="B2137" t="s">
        <v>291</v>
      </c>
      <c r="C2137">
        <v>128194</v>
      </c>
      <c r="D2137" s="2">
        <v>10.199999999999999</v>
      </c>
      <c r="E2137" s="1">
        <v>45813</v>
      </c>
      <c r="F2137" t="s">
        <v>51</v>
      </c>
    </row>
    <row r="2138" spans="1:6" x14ac:dyDescent="0.25">
      <c r="A2138" t="str">
        <f>"05623"</f>
        <v>05623</v>
      </c>
      <c r="B2138" t="s">
        <v>480</v>
      </c>
      <c r="C2138">
        <v>128195</v>
      </c>
      <c r="D2138" s="2">
        <v>96.01</v>
      </c>
      <c r="E2138" s="1">
        <v>45813</v>
      </c>
      <c r="F2138" t="s">
        <v>51</v>
      </c>
    </row>
    <row r="2139" spans="1:6" x14ac:dyDescent="0.25">
      <c r="A2139" t="str">
        <f>"01415"</f>
        <v>01415</v>
      </c>
      <c r="B2139" t="s">
        <v>89</v>
      </c>
      <c r="C2139">
        <v>128196</v>
      </c>
      <c r="D2139" s="2">
        <v>1956.67</v>
      </c>
      <c r="E2139" s="1">
        <v>45813</v>
      </c>
      <c r="F2139" t="s">
        <v>51</v>
      </c>
    </row>
    <row r="2140" spans="1:6" x14ac:dyDescent="0.25">
      <c r="A2140" t="str">
        <f>"05273"</f>
        <v>05273</v>
      </c>
      <c r="B2140" t="s">
        <v>538</v>
      </c>
      <c r="C2140">
        <v>128198</v>
      </c>
      <c r="D2140" s="2">
        <v>1892</v>
      </c>
      <c r="E2140" s="1">
        <v>45813</v>
      </c>
      <c r="F2140" t="s">
        <v>15</v>
      </c>
    </row>
    <row r="2141" spans="1:6" x14ac:dyDescent="0.25">
      <c r="A2141" t="str">
        <f>"05273"</f>
        <v>05273</v>
      </c>
      <c r="B2141" t="s">
        <v>538</v>
      </c>
      <c r="C2141">
        <v>128198</v>
      </c>
      <c r="D2141" s="2">
        <v>1892</v>
      </c>
      <c r="E2141" s="1">
        <v>45813</v>
      </c>
      <c r="F2141" t="s">
        <v>15</v>
      </c>
    </row>
    <row r="2142" spans="1:6" x14ac:dyDescent="0.25">
      <c r="A2142" t="str">
        <f>"05638"</f>
        <v>05638</v>
      </c>
      <c r="B2142" t="s">
        <v>557</v>
      </c>
      <c r="C2142">
        <v>128199</v>
      </c>
      <c r="D2142" s="2">
        <v>381.83</v>
      </c>
      <c r="E2142" s="1">
        <v>45813</v>
      </c>
      <c r="F2142" t="s">
        <v>51</v>
      </c>
    </row>
    <row r="2143" spans="1:6" x14ac:dyDescent="0.25">
      <c r="A2143" t="str">
        <f>"05014"</f>
        <v>05014</v>
      </c>
      <c r="B2143" t="s">
        <v>95</v>
      </c>
      <c r="C2143">
        <v>128200</v>
      </c>
      <c r="D2143" s="2">
        <v>135.80000000000001</v>
      </c>
      <c r="E2143" s="1">
        <v>45813</v>
      </c>
      <c r="F2143" t="s">
        <v>51</v>
      </c>
    </row>
    <row r="2144" spans="1:6" x14ac:dyDescent="0.25">
      <c r="A2144" t="str">
        <f>"05274"</f>
        <v>05274</v>
      </c>
      <c r="B2144" t="s">
        <v>311</v>
      </c>
      <c r="C2144">
        <v>128201</v>
      </c>
      <c r="D2144" s="2">
        <v>144</v>
      </c>
      <c r="E2144" s="1">
        <v>45813</v>
      </c>
      <c r="F2144" t="s">
        <v>51</v>
      </c>
    </row>
    <row r="2145" spans="1:6" x14ac:dyDescent="0.25">
      <c r="A2145" t="str">
        <f>"04331"</f>
        <v>04331</v>
      </c>
      <c r="B2145" t="s">
        <v>96</v>
      </c>
      <c r="C2145">
        <v>128202</v>
      </c>
      <c r="D2145" s="2">
        <v>5000</v>
      </c>
      <c r="E2145" s="1">
        <v>45813</v>
      </c>
      <c r="F2145" t="s">
        <v>51</v>
      </c>
    </row>
    <row r="2146" spans="1:6" x14ac:dyDescent="0.25">
      <c r="A2146" t="str">
        <f>"04331"</f>
        <v>04331</v>
      </c>
      <c r="B2146" t="s">
        <v>96</v>
      </c>
      <c r="C2146">
        <v>128203</v>
      </c>
      <c r="D2146" s="2">
        <v>10846.98</v>
      </c>
      <c r="E2146" s="1">
        <v>45813</v>
      </c>
      <c r="F2146" t="s">
        <v>51</v>
      </c>
    </row>
    <row r="2147" spans="1:6" x14ac:dyDescent="0.25">
      <c r="A2147" t="str">
        <f>"04331"</f>
        <v>04331</v>
      </c>
      <c r="B2147" t="s">
        <v>96</v>
      </c>
      <c r="C2147">
        <v>128204</v>
      </c>
      <c r="D2147" s="2">
        <v>1176.5999999999999</v>
      </c>
      <c r="E2147" s="1">
        <v>45813</v>
      </c>
      <c r="F2147" t="s">
        <v>51</v>
      </c>
    </row>
    <row r="2148" spans="1:6" x14ac:dyDescent="0.25">
      <c r="A2148" t="str">
        <f>"04331"</f>
        <v>04331</v>
      </c>
      <c r="B2148" t="s">
        <v>96</v>
      </c>
      <c r="C2148">
        <v>128205</v>
      </c>
      <c r="D2148" s="2">
        <v>18500</v>
      </c>
      <c r="E2148" s="1">
        <v>45813</v>
      </c>
      <c r="F2148" t="s">
        <v>51</v>
      </c>
    </row>
    <row r="2149" spans="1:6" x14ac:dyDescent="0.25">
      <c r="A2149" t="str">
        <f>"05172"</f>
        <v>05172</v>
      </c>
      <c r="B2149" t="s">
        <v>101</v>
      </c>
      <c r="C2149">
        <v>128206</v>
      </c>
      <c r="D2149" s="2">
        <v>723.35</v>
      </c>
      <c r="E2149" s="1">
        <v>45813</v>
      </c>
      <c r="F2149" t="s">
        <v>51</v>
      </c>
    </row>
    <row r="2150" spans="1:6" x14ac:dyDescent="0.25">
      <c r="A2150" t="str">
        <f>"03461"</f>
        <v>03461</v>
      </c>
      <c r="B2150" t="s">
        <v>102</v>
      </c>
      <c r="C2150">
        <v>128207</v>
      </c>
      <c r="D2150" s="2">
        <v>414</v>
      </c>
      <c r="E2150" s="1">
        <v>45813</v>
      </c>
      <c r="F2150" t="s">
        <v>51</v>
      </c>
    </row>
    <row r="2151" spans="1:6" x14ac:dyDescent="0.25">
      <c r="A2151" t="str">
        <f>"01648"</f>
        <v>01648</v>
      </c>
      <c r="B2151" t="s">
        <v>103</v>
      </c>
      <c r="C2151">
        <v>128208</v>
      </c>
      <c r="D2151" s="2">
        <v>943.73</v>
      </c>
      <c r="E2151" s="1">
        <v>45813</v>
      </c>
      <c r="F2151" t="s">
        <v>51</v>
      </c>
    </row>
    <row r="2152" spans="1:6" x14ac:dyDescent="0.25">
      <c r="A2152" t="str">
        <f>"05435"</f>
        <v>05435</v>
      </c>
      <c r="B2152" t="s">
        <v>558</v>
      </c>
      <c r="C2152">
        <v>128209</v>
      </c>
      <c r="D2152" s="2">
        <v>2188.5</v>
      </c>
      <c r="E2152" s="1">
        <v>45813</v>
      </c>
      <c r="F2152" t="s">
        <v>51</v>
      </c>
    </row>
    <row r="2153" spans="1:6" x14ac:dyDescent="0.25">
      <c r="A2153" t="str">
        <f>"03032"</f>
        <v>03032</v>
      </c>
      <c r="B2153" t="s">
        <v>540</v>
      </c>
      <c r="C2153">
        <v>128210</v>
      </c>
      <c r="D2153" s="2">
        <v>228</v>
      </c>
      <c r="E2153" s="1">
        <v>45813</v>
      </c>
      <c r="F2153" t="s">
        <v>51</v>
      </c>
    </row>
    <row r="2154" spans="1:6" x14ac:dyDescent="0.25">
      <c r="A2154" t="str">
        <f>"04262"</f>
        <v>04262</v>
      </c>
      <c r="B2154" t="s">
        <v>156</v>
      </c>
      <c r="C2154">
        <v>128211</v>
      </c>
      <c r="D2154" s="2">
        <v>2113</v>
      </c>
      <c r="E2154" s="1">
        <v>45813</v>
      </c>
      <c r="F2154" t="s">
        <v>51</v>
      </c>
    </row>
    <row r="2155" spans="1:6" x14ac:dyDescent="0.25">
      <c r="A2155" t="str">
        <f>"03744"</f>
        <v>03744</v>
      </c>
      <c r="B2155" t="s">
        <v>559</v>
      </c>
      <c r="C2155">
        <v>128212</v>
      </c>
      <c r="D2155" s="2">
        <v>1012.88</v>
      </c>
      <c r="E2155" s="1">
        <v>45813</v>
      </c>
      <c r="F2155" t="s">
        <v>51</v>
      </c>
    </row>
    <row r="2156" spans="1:6" x14ac:dyDescent="0.25">
      <c r="A2156" t="str">
        <f>"05546"</f>
        <v>05546</v>
      </c>
      <c r="B2156" t="s">
        <v>116</v>
      </c>
      <c r="C2156">
        <v>128213</v>
      </c>
      <c r="D2156" s="2">
        <v>4963.2</v>
      </c>
      <c r="E2156" s="1">
        <v>45813</v>
      </c>
      <c r="F2156" t="s">
        <v>51</v>
      </c>
    </row>
    <row r="2157" spans="1:6" x14ac:dyDescent="0.25">
      <c r="A2157" t="str">
        <f>"00246"</f>
        <v>00246</v>
      </c>
      <c r="B2157" t="s">
        <v>117</v>
      </c>
      <c r="C2157">
        <v>128214</v>
      </c>
      <c r="D2157" s="2">
        <v>90.76</v>
      </c>
      <c r="E2157" s="1">
        <v>45813</v>
      </c>
      <c r="F2157" t="s">
        <v>51</v>
      </c>
    </row>
    <row r="2158" spans="1:6" x14ac:dyDescent="0.25">
      <c r="A2158" t="str">
        <f>"01786"</f>
        <v>01786</v>
      </c>
      <c r="B2158" t="s">
        <v>560</v>
      </c>
      <c r="C2158">
        <v>128215</v>
      </c>
      <c r="D2158" s="2">
        <v>300</v>
      </c>
      <c r="E2158" s="1">
        <v>45813</v>
      </c>
      <c r="F2158" t="s">
        <v>51</v>
      </c>
    </row>
    <row r="2159" spans="1:6" x14ac:dyDescent="0.25">
      <c r="A2159" t="str">
        <f>"00916"</f>
        <v>00916</v>
      </c>
      <c r="B2159" t="s">
        <v>123</v>
      </c>
      <c r="C2159">
        <v>128216</v>
      </c>
      <c r="D2159" s="2">
        <v>1469.94</v>
      </c>
      <c r="E2159" s="1">
        <v>45813</v>
      </c>
      <c r="F2159" t="s">
        <v>51</v>
      </c>
    </row>
    <row r="2160" spans="1:6" x14ac:dyDescent="0.25">
      <c r="A2160" t="str">
        <f>"00936"</f>
        <v>00936</v>
      </c>
      <c r="B2160" t="s">
        <v>124</v>
      </c>
      <c r="C2160">
        <v>128217</v>
      </c>
      <c r="D2160" s="2">
        <v>1656.34</v>
      </c>
      <c r="E2160" s="1">
        <v>45813</v>
      </c>
      <c r="F2160" t="s">
        <v>51</v>
      </c>
    </row>
    <row r="2161" spans="1:6" x14ac:dyDescent="0.25">
      <c r="A2161" t="str">
        <f>"00959"</f>
        <v>00959</v>
      </c>
      <c r="B2161" t="s">
        <v>6</v>
      </c>
      <c r="C2161">
        <v>128218</v>
      </c>
      <c r="D2161" s="2">
        <v>316.12</v>
      </c>
      <c r="E2161" s="1">
        <v>45813</v>
      </c>
      <c r="F2161" t="s">
        <v>51</v>
      </c>
    </row>
    <row r="2162" spans="1:6" x14ac:dyDescent="0.25">
      <c r="A2162" t="str">
        <f>"04778"</f>
        <v>04778</v>
      </c>
      <c r="B2162" t="s">
        <v>165</v>
      </c>
      <c r="C2162">
        <v>128219</v>
      </c>
      <c r="D2162" s="2">
        <v>1032.5</v>
      </c>
      <c r="E2162" s="1">
        <v>45813</v>
      </c>
      <c r="F2162" t="s">
        <v>51</v>
      </c>
    </row>
    <row r="2163" spans="1:6" x14ac:dyDescent="0.25">
      <c r="A2163" t="str">
        <f>"03237"</f>
        <v>03237</v>
      </c>
      <c r="B2163" t="s">
        <v>128</v>
      </c>
      <c r="C2163">
        <v>128220</v>
      </c>
      <c r="D2163" s="2">
        <v>151.94999999999999</v>
      </c>
      <c r="E2163" s="1">
        <v>45813</v>
      </c>
      <c r="F2163" t="s">
        <v>51</v>
      </c>
    </row>
    <row r="2164" spans="1:6" x14ac:dyDescent="0.25">
      <c r="A2164" t="str">
        <f>"05325"</f>
        <v>05325</v>
      </c>
      <c r="B2164" t="s">
        <v>129</v>
      </c>
      <c r="C2164">
        <v>128221</v>
      </c>
      <c r="D2164" s="2">
        <v>259.89999999999998</v>
      </c>
      <c r="E2164" s="1">
        <v>45813</v>
      </c>
      <c r="F2164" t="s">
        <v>51</v>
      </c>
    </row>
    <row r="2165" spans="1:6" x14ac:dyDescent="0.25">
      <c r="A2165" t="str">
        <f>"03129"</f>
        <v>03129</v>
      </c>
      <c r="B2165" t="s">
        <v>131</v>
      </c>
      <c r="C2165">
        <v>128222</v>
      </c>
      <c r="D2165" s="2">
        <v>1194.25</v>
      </c>
      <c r="E2165" s="1">
        <v>45813</v>
      </c>
      <c r="F2165" t="s">
        <v>51</v>
      </c>
    </row>
    <row r="2166" spans="1:6" x14ac:dyDescent="0.25">
      <c r="A2166" t="str">
        <f>"04116"</f>
        <v>04116</v>
      </c>
      <c r="B2166" t="s">
        <v>544</v>
      </c>
      <c r="C2166">
        <v>128223</v>
      </c>
      <c r="D2166" s="2">
        <v>2002.04</v>
      </c>
      <c r="E2166" s="1">
        <v>45813</v>
      </c>
      <c r="F2166" t="s">
        <v>51</v>
      </c>
    </row>
    <row r="2167" spans="1:6" x14ac:dyDescent="0.25">
      <c r="A2167" t="str">
        <f>"00336"</f>
        <v>00336</v>
      </c>
      <c r="B2167" t="s">
        <v>232</v>
      </c>
      <c r="C2167">
        <v>128224</v>
      </c>
      <c r="D2167" s="2">
        <v>120</v>
      </c>
      <c r="E2167" s="1">
        <v>45813</v>
      </c>
      <c r="F2167" t="s">
        <v>51</v>
      </c>
    </row>
    <row r="2168" spans="1:6" x14ac:dyDescent="0.25">
      <c r="A2168" t="str">
        <f>"01425"</f>
        <v>01425</v>
      </c>
      <c r="B2168" t="s">
        <v>277</v>
      </c>
      <c r="C2168">
        <v>128225</v>
      </c>
      <c r="D2168" s="2">
        <v>550.77</v>
      </c>
      <c r="E2168" s="1">
        <v>45813</v>
      </c>
      <c r="F2168" t="s">
        <v>51</v>
      </c>
    </row>
    <row r="2169" spans="1:6" x14ac:dyDescent="0.25">
      <c r="A2169" t="str">
        <f>"05462"</f>
        <v>05462</v>
      </c>
      <c r="B2169" t="s">
        <v>383</v>
      </c>
      <c r="C2169">
        <v>128226</v>
      </c>
      <c r="D2169" s="2">
        <v>1200</v>
      </c>
      <c r="E2169" s="1">
        <v>45813</v>
      </c>
      <c r="F2169" t="s">
        <v>51</v>
      </c>
    </row>
    <row r="2170" spans="1:6" x14ac:dyDescent="0.25">
      <c r="A2170" t="str">
        <f>"05530"</f>
        <v>05530</v>
      </c>
      <c r="B2170" t="s">
        <v>322</v>
      </c>
      <c r="C2170">
        <v>128227</v>
      </c>
      <c r="D2170" s="2">
        <v>336</v>
      </c>
      <c r="E2170" s="1">
        <v>45813</v>
      </c>
      <c r="F2170" t="s">
        <v>51</v>
      </c>
    </row>
    <row r="2171" spans="1:6" x14ac:dyDescent="0.25">
      <c r="A2171" t="str">
        <f>"03426"</f>
        <v>03426</v>
      </c>
      <c r="B2171" t="s">
        <v>323</v>
      </c>
      <c r="C2171">
        <v>128228</v>
      </c>
      <c r="D2171" s="2">
        <v>897.36</v>
      </c>
      <c r="E2171" s="1">
        <v>45813</v>
      </c>
      <c r="F2171" t="s">
        <v>51</v>
      </c>
    </row>
    <row r="2172" spans="1:6" x14ac:dyDescent="0.25">
      <c r="A2172" t="str">
        <f>"05361"</f>
        <v>05361</v>
      </c>
      <c r="B2172" t="s">
        <v>499</v>
      </c>
      <c r="C2172">
        <v>128229</v>
      </c>
      <c r="D2172" s="2">
        <v>73.08</v>
      </c>
      <c r="E2172" s="1">
        <v>45813</v>
      </c>
      <c r="F2172" t="s">
        <v>51</v>
      </c>
    </row>
    <row r="2173" spans="1:6" x14ac:dyDescent="0.25">
      <c r="A2173" t="str">
        <f>"04582"</f>
        <v>04582</v>
      </c>
      <c r="B2173" t="s">
        <v>370</v>
      </c>
      <c r="C2173">
        <v>128230</v>
      </c>
      <c r="D2173" s="2">
        <v>35.44</v>
      </c>
      <c r="E2173" s="1">
        <v>45813</v>
      </c>
      <c r="F2173" t="s">
        <v>51</v>
      </c>
    </row>
    <row r="2174" spans="1:6" x14ac:dyDescent="0.25">
      <c r="A2174" t="str">
        <f>"04504"</f>
        <v>04504</v>
      </c>
      <c r="B2174" t="s">
        <v>262</v>
      </c>
      <c r="C2174">
        <v>128231</v>
      </c>
      <c r="D2174" s="2">
        <v>371.2</v>
      </c>
      <c r="E2174" s="1">
        <v>45813</v>
      </c>
      <c r="F2174" t="s">
        <v>51</v>
      </c>
    </row>
    <row r="2175" spans="1:6" x14ac:dyDescent="0.25">
      <c r="A2175" t="str">
        <f>"05171"</f>
        <v>05171</v>
      </c>
      <c r="B2175" t="s">
        <v>346</v>
      </c>
      <c r="C2175">
        <v>128232</v>
      </c>
      <c r="D2175" s="2">
        <v>84.08</v>
      </c>
      <c r="E2175" s="1">
        <v>45813</v>
      </c>
      <c r="F2175" t="s">
        <v>51</v>
      </c>
    </row>
    <row r="2176" spans="1:6" x14ac:dyDescent="0.25">
      <c r="A2176" t="str">
        <f>"05048"</f>
        <v>05048</v>
      </c>
      <c r="B2176" t="s">
        <v>138</v>
      </c>
      <c r="C2176">
        <v>128233</v>
      </c>
      <c r="D2176" s="2">
        <v>375</v>
      </c>
      <c r="E2176" s="1">
        <v>45813</v>
      </c>
      <c r="F2176" t="s">
        <v>51</v>
      </c>
    </row>
    <row r="2177" spans="1:6" x14ac:dyDescent="0.25">
      <c r="A2177" t="str">
        <f>"05232"</f>
        <v>05232</v>
      </c>
      <c r="B2177" t="s">
        <v>333</v>
      </c>
      <c r="C2177">
        <v>128234</v>
      </c>
      <c r="D2177" s="2">
        <v>817.71</v>
      </c>
      <c r="E2177" s="1">
        <v>45813</v>
      </c>
      <c r="F2177" t="s">
        <v>51</v>
      </c>
    </row>
    <row r="2178" spans="1:6" x14ac:dyDescent="0.25">
      <c r="A2178" t="str">
        <f>"00010"</f>
        <v>00010</v>
      </c>
      <c r="B2178" t="s">
        <v>402</v>
      </c>
      <c r="C2178">
        <v>128235</v>
      </c>
      <c r="D2178" s="2">
        <v>5150.9399999999996</v>
      </c>
      <c r="E2178" s="1">
        <v>45813</v>
      </c>
      <c r="F2178" t="s">
        <v>51</v>
      </c>
    </row>
    <row r="2179" spans="1:6" x14ac:dyDescent="0.25">
      <c r="A2179" t="str">
        <f>"05368"</f>
        <v>05368</v>
      </c>
      <c r="B2179" t="s">
        <v>173</v>
      </c>
      <c r="C2179">
        <v>128236</v>
      </c>
      <c r="D2179" s="2">
        <v>9597</v>
      </c>
      <c r="E2179" s="1">
        <v>45813</v>
      </c>
      <c r="F2179" t="s">
        <v>51</v>
      </c>
    </row>
    <row r="2180" spans="1:6" x14ac:dyDescent="0.25">
      <c r="A2180" t="str">
        <f>"02807"</f>
        <v>02807</v>
      </c>
      <c r="B2180" t="s">
        <v>72</v>
      </c>
      <c r="C2180">
        <v>128237</v>
      </c>
      <c r="D2180" s="2">
        <v>3120</v>
      </c>
      <c r="E2180" s="1">
        <v>45813</v>
      </c>
      <c r="F2180" t="s">
        <v>51</v>
      </c>
    </row>
    <row r="2181" spans="1:6" x14ac:dyDescent="0.25">
      <c r="A2181" t="str">
        <f>"00329"</f>
        <v>00329</v>
      </c>
      <c r="B2181" t="s">
        <v>74</v>
      </c>
      <c r="C2181">
        <v>128238</v>
      </c>
      <c r="D2181" s="2">
        <v>3507</v>
      </c>
      <c r="E2181" s="1">
        <v>45813</v>
      </c>
      <c r="F2181" t="s">
        <v>51</v>
      </c>
    </row>
    <row r="2182" spans="1:6" x14ac:dyDescent="0.25">
      <c r="A2182" t="str">
        <f>"00319"</f>
        <v>00319</v>
      </c>
      <c r="B2182" t="s">
        <v>268</v>
      </c>
      <c r="C2182">
        <v>128239</v>
      </c>
      <c r="D2182" s="2">
        <v>19916</v>
      </c>
      <c r="E2182" s="1">
        <v>45813</v>
      </c>
      <c r="F2182" t="s">
        <v>51</v>
      </c>
    </row>
    <row r="2183" spans="1:6" x14ac:dyDescent="0.25">
      <c r="A2183" t="str">
        <f>"02361"</f>
        <v>02361</v>
      </c>
      <c r="B2183" t="s">
        <v>287</v>
      </c>
      <c r="C2183">
        <v>128240</v>
      </c>
      <c r="D2183" s="2">
        <v>13846.32</v>
      </c>
      <c r="E2183" s="1">
        <v>45813</v>
      </c>
      <c r="F2183" t="s">
        <v>51</v>
      </c>
    </row>
    <row r="2184" spans="1:6" x14ac:dyDescent="0.25">
      <c r="A2184" t="str">
        <f>"00452"</f>
        <v>00452</v>
      </c>
      <c r="B2184" t="s">
        <v>248</v>
      </c>
      <c r="C2184">
        <v>128241</v>
      </c>
      <c r="D2184" s="2">
        <v>3530.52</v>
      </c>
      <c r="E2184" s="1">
        <v>45813</v>
      </c>
      <c r="F2184" t="s">
        <v>51</v>
      </c>
    </row>
    <row r="2185" spans="1:6" x14ac:dyDescent="0.25">
      <c r="A2185" t="str">
        <f>"04421"</f>
        <v>04421</v>
      </c>
      <c r="B2185" t="s">
        <v>519</v>
      </c>
      <c r="C2185">
        <v>128242</v>
      </c>
      <c r="D2185" s="2">
        <v>17981.759999999998</v>
      </c>
      <c r="E2185" s="1">
        <v>45813</v>
      </c>
      <c r="F2185" t="s">
        <v>51</v>
      </c>
    </row>
    <row r="2186" spans="1:6" x14ac:dyDescent="0.25">
      <c r="A2186" t="str">
        <f>"04331"</f>
        <v>04331</v>
      </c>
      <c r="B2186" t="s">
        <v>96</v>
      </c>
      <c r="C2186">
        <v>128243</v>
      </c>
      <c r="D2186" s="2">
        <v>4505</v>
      </c>
      <c r="E2186" s="1">
        <v>45813</v>
      </c>
      <c r="F2186" t="s">
        <v>51</v>
      </c>
    </row>
    <row r="2187" spans="1:6" x14ac:dyDescent="0.25">
      <c r="A2187" t="str">
        <f>"04331"</f>
        <v>04331</v>
      </c>
      <c r="B2187" t="s">
        <v>96</v>
      </c>
      <c r="C2187">
        <v>128244</v>
      </c>
      <c r="D2187" s="2">
        <v>13020.32</v>
      </c>
      <c r="E2187" s="1">
        <v>45813</v>
      </c>
      <c r="F2187" t="s">
        <v>51</v>
      </c>
    </row>
    <row r="2188" spans="1:6" x14ac:dyDescent="0.25">
      <c r="A2188" t="str">
        <f>"04331"</f>
        <v>04331</v>
      </c>
      <c r="B2188" t="s">
        <v>96</v>
      </c>
      <c r="C2188">
        <v>128245</v>
      </c>
      <c r="D2188" s="2">
        <v>3460.89</v>
      </c>
      <c r="E2188" s="1">
        <v>45813</v>
      </c>
      <c r="F2188" t="s">
        <v>51</v>
      </c>
    </row>
    <row r="2189" spans="1:6" x14ac:dyDescent="0.25">
      <c r="A2189" t="str">
        <f>"04331"</f>
        <v>04331</v>
      </c>
      <c r="B2189" t="s">
        <v>96</v>
      </c>
      <c r="C2189">
        <v>128246</v>
      </c>
      <c r="D2189" s="2">
        <v>12000</v>
      </c>
      <c r="E2189" s="1">
        <v>45813</v>
      </c>
      <c r="F2189" t="s">
        <v>51</v>
      </c>
    </row>
    <row r="2190" spans="1:6" x14ac:dyDescent="0.25">
      <c r="A2190" t="str">
        <f>"04331"</f>
        <v>04331</v>
      </c>
      <c r="B2190" t="s">
        <v>96</v>
      </c>
      <c r="C2190">
        <v>128247</v>
      </c>
      <c r="D2190" s="2">
        <v>15500</v>
      </c>
      <c r="E2190" s="1">
        <v>45813</v>
      </c>
      <c r="F2190" t="s">
        <v>51</v>
      </c>
    </row>
    <row r="2191" spans="1:6" x14ac:dyDescent="0.25">
      <c r="A2191" t="str">
        <f>"05541"</f>
        <v>05541</v>
      </c>
      <c r="B2191" t="s">
        <v>192</v>
      </c>
      <c r="C2191">
        <v>128248</v>
      </c>
      <c r="D2191" s="2">
        <v>19437.59</v>
      </c>
      <c r="E2191" s="1">
        <v>45813</v>
      </c>
      <c r="F2191" t="s">
        <v>51</v>
      </c>
    </row>
    <row r="2192" spans="1:6" x14ac:dyDescent="0.25">
      <c r="A2192" t="str">
        <f>"04308"</f>
        <v>04308</v>
      </c>
      <c r="B2192" t="s">
        <v>198</v>
      </c>
      <c r="C2192">
        <v>128249</v>
      </c>
      <c r="D2192" s="2">
        <v>3300</v>
      </c>
      <c r="E2192" s="1">
        <v>45813</v>
      </c>
      <c r="F2192" t="s">
        <v>51</v>
      </c>
    </row>
    <row r="2193" spans="1:6" x14ac:dyDescent="0.25">
      <c r="A2193" t="str">
        <f>"05576"</f>
        <v>05576</v>
      </c>
      <c r="B2193" t="s">
        <v>341</v>
      </c>
      <c r="C2193">
        <v>128250</v>
      </c>
      <c r="D2193" s="2">
        <v>3125</v>
      </c>
      <c r="E2193" s="1">
        <v>45813</v>
      </c>
      <c r="F2193" t="s">
        <v>51</v>
      </c>
    </row>
    <row r="2194" spans="1:6" x14ac:dyDescent="0.25">
      <c r="A2194" t="str">
        <f>"04099"</f>
        <v>04099</v>
      </c>
      <c r="B2194" t="s">
        <v>444</v>
      </c>
      <c r="C2194">
        <v>128251</v>
      </c>
      <c r="D2194" s="2">
        <v>17116.88</v>
      </c>
      <c r="E2194" s="1">
        <v>45813</v>
      </c>
      <c r="F2194" t="s">
        <v>51</v>
      </c>
    </row>
    <row r="2195" spans="1:6" x14ac:dyDescent="0.25">
      <c r="A2195" t="str">
        <f>"04977"</f>
        <v>04977</v>
      </c>
      <c r="B2195" t="s">
        <v>368</v>
      </c>
      <c r="C2195">
        <v>128252</v>
      </c>
      <c r="D2195" s="2">
        <v>4581.97</v>
      </c>
      <c r="E2195" s="1">
        <v>45813</v>
      </c>
      <c r="F2195" t="s">
        <v>51</v>
      </c>
    </row>
    <row r="2196" spans="1:6" x14ac:dyDescent="0.25">
      <c r="A2196" t="str">
        <f>"1"</f>
        <v>1</v>
      </c>
      <c r="B2196" t="s">
        <v>561</v>
      </c>
      <c r="C2196">
        <v>128253</v>
      </c>
      <c r="D2196" s="2">
        <v>29.9</v>
      </c>
      <c r="E2196" s="1">
        <v>45813</v>
      </c>
      <c r="F2196" t="s">
        <v>15</v>
      </c>
    </row>
    <row r="2197" spans="1:6" x14ac:dyDescent="0.25">
      <c r="A2197" t="str">
        <f>"1"</f>
        <v>1</v>
      </c>
      <c r="B2197" t="s">
        <v>562</v>
      </c>
      <c r="C2197">
        <v>128253</v>
      </c>
      <c r="D2197" s="2">
        <v>29.9</v>
      </c>
      <c r="E2197" s="1">
        <v>45813</v>
      </c>
      <c r="F2197" t="s">
        <v>15</v>
      </c>
    </row>
    <row r="2198" spans="1:6" x14ac:dyDescent="0.25">
      <c r="A2198" t="str">
        <f>"1"</f>
        <v>1</v>
      </c>
      <c r="B2198" t="s">
        <v>563</v>
      </c>
      <c r="C2198">
        <v>128254</v>
      </c>
      <c r="D2198" s="2">
        <v>148.01</v>
      </c>
      <c r="E2198" s="1">
        <v>45813</v>
      </c>
      <c r="F2198" t="s">
        <v>15</v>
      </c>
    </row>
    <row r="2199" spans="1:6" x14ac:dyDescent="0.25">
      <c r="A2199" t="str">
        <f>"1"</f>
        <v>1</v>
      </c>
      <c r="B2199" t="s">
        <v>564</v>
      </c>
      <c r="C2199">
        <v>128254</v>
      </c>
      <c r="D2199" s="2">
        <v>148.01</v>
      </c>
      <c r="E2199" s="1">
        <v>45813</v>
      </c>
      <c r="F2199" t="s">
        <v>15</v>
      </c>
    </row>
    <row r="2200" spans="1:6" x14ac:dyDescent="0.25">
      <c r="A2200" t="str">
        <f>"1"</f>
        <v>1</v>
      </c>
      <c r="B2200" t="s">
        <v>565</v>
      </c>
      <c r="C2200">
        <v>128255</v>
      </c>
      <c r="D2200" s="2">
        <v>43.92</v>
      </c>
      <c r="E2200" s="1">
        <v>45813</v>
      </c>
      <c r="F2200" t="s">
        <v>15</v>
      </c>
    </row>
    <row r="2201" spans="1:6" x14ac:dyDescent="0.25">
      <c r="A2201" t="str">
        <f>"1"</f>
        <v>1</v>
      </c>
      <c r="B2201" t="s">
        <v>566</v>
      </c>
      <c r="C2201">
        <v>128255</v>
      </c>
      <c r="D2201" s="2">
        <v>43.92</v>
      </c>
      <c r="E2201" s="1">
        <v>45813</v>
      </c>
      <c r="F2201" t="s">
        <v>15</v>
      </c>
    </row>
    <row r="2202" spans="1:6" x14ac:dyDescent="0.25">
      <c r="A2202" t="str">
        <f>"1"</f>
        <v>1</v>
      </c>
      <c r="B2202" t="s">
        <v>567</v>
      </c>
      <c r="C2202">
        <v>128256</v>
      </c>
      <c r="D2202" s="2">
        <v>1500</v>
      </c>
      <c r="E2202" s="1">
        <v>45813</v>
      </c>
      <c r="F2202" t="s">
        <v>51</v>
      </c>
    </row>
    <row r="2203" spans="1:6" x14ac:dyDescent="0.25">
      <c r="A2203" t="str">
        <f>"05273"</f>
        <v>05273</v>
      </c>
      <c r="B2203" t="s">
        <v>538</v>
      </c>
      <c r="C2203">
        <v>128257</v>
      </c>
      <c r="D2203" s="2">
        <v>1892</v>
      </c>
      <c r="E2203" s="1">
        <v>45813</v>
      </c>
      <c r="F2203" t="s">
        <v>51</v>
      </c>
    </row>
    <row r="2204" spans="1:6" x14ac:dyDescent="0.25">
      <c r="A2204" t="str">
        <f>"1"</f>
        <v>1</v>
      </c>
      <c r="B2204" t="s">
        <v>561</v>
      </c>
      <c r="C2204">
        <v>128258</v>
      </c>
      <c r="D2204" s="2">
        <v>29.9</v>
      </c>
      <c r="E2204" s="1">
        <v>45813</v>
      </c>
      <c r="F2204" t="s">
        <v>51</v>
      </c>
    </row>
    <row r="2205" spans="1:6" x14ac:dyDescent="0.25">
      <c r="A2205" t="str">
        <f>"1"</f>
        <v>1</v>
      </c>
      <c r="B2205" t="s">
        <v>563</v>
      </c>
      <c r="C2205">
        <v>128259</v>
      </c>
      <c r="D2205" s="2">
        <v>148.01</v>
      </c>
      <c r="E2205" s="1">
        <v>45813</v>
      </c>
      <c r="F2205" t="s">
        <v>51</v>
      </c>
    </row>
    <row r="2206" spans="1:6" x14ac:dyDescent="0.25">
      <c r="A2206" t="str">
        <f>"1"</f>
        <v>1</v>
      </c>
      <c r="B2206" t="s">
        <v>565</v>
      </c>
      <c r="C2206">
        <v>128260</v>
      </c>
      <c r="D2206" s="2">
        <v>43.92</v>
      </c>
      <c r="E2206" s="1">
        <v>45813</v>
      </c>
      <c r="F2206" t="s">
        <v>51</v>
      </c>
    </row>
    <row r="2207" spans="1:6" x14ac:dyDescent="0.25">
      <c r="A2207" t="str">
        <f>"01088"</f>
        <v>01088</v>
      </c>
      <c r="B2207" t="s">
        <v>14</v>
      </c>
      <c r="C2207">
        <v>2150</v>
      </c>
      <c r="D2207" s="2">
        <v>375370.82</v>
      </c>
      <c r="E2207" s="1">
        <v>45820</v>
      </c>
      <c r="F2207" t="s">
        <v>10</v>
      </c>
    </row>
    <row r="2208" spans="1:6" x14ac:dyDescent="0.25">
      <c r="A2208" t="str">
        <f>"00555"</f>
        <v>00555</v>
      </c>
      <c r="B2208" t="s">
        <v>16</v>
      </c>
      <c r="C2208">
        <v>2139</v>
      </c>
      <c r="D2208" s="2">
        <v>21661.32</v>
      </c>
      <c r="E2208" s="1">
        <v>45821</v>
      </c>
      <c r="F2208" t="s">
        <v>10</v>
      </c>
    </row>
    <row r="2209" spans="1:6" x14ac:dyDescent="0.25">
      <c r="A2209" t="str">
        <f>"01532"</f>
        <v>01532</v>
      </c>
      <c r="B2209" t="s">
        <v>17</v>
      </c>
      <c r="C2209">
        <v>2140</v>
      </c>
      <c r="D2209" s="2">
        <v>167316</v>
      </c>
      <c r="E2209" s="1">
        <v>45821</v>
      </c>
      <c r="F2209" t="s">
        <v>10</v>
      </c>
    </row>
    <row r="2210" spans="1:6" x14ac:dyDescent="0.25">
      <c r="A2210" t="str">
        <f>"03818"</f>
        <v>03818</v>
      </c>
      <c r="B2210" t="s">
        <v>19</v>
      </c>
      <c r="C2210">
        <v>2142</v>
      </c>
      <c r="D2210" s="2">
        <v>739.56</v>
      </c>
      <c r="E2210" s="1">
        <v>45821</v>
      </c>
      <c r="F2210" t="s">
        <v>10</v>
      </c>
    </row>
    <row r="2211" spans="1:6" x14ac:dyDescent="0.25">
      <c r="A2211" t="str">
        <f>"04267"</f>
        <v>04267</v>
      </c>
      <c r="B2211" t="s">
        <v>20</v>
      </c>
      <c r="C2211">
        <v>2143</v>
      </c>
      <c r="D2211" s="2">
        <v>335.8</v>
      </c>
      <c r="E2211" s="1">
        <v>45821</v>
      </c>
      <c r="F2211" t="s">
        <v>10</v>
      </c>
    </row>
    <row r="2212" spans="1:6" x14ac:dyDescent="0.25">
      <c r="A2212" t="str">
        <f>"04330"</f>
        <v>04330</v>
      </c>
      <c r="B2212" t="s">
        <v>21</v>
      </c>
      <c r="C2212">
        <v>2144</v>
      </c>
      <c r="D2212" s="2">
        <v>138.46</v>
      </c>
      <c r="E2212" s="1">
        <v>45821</v>
      </c>
      <c r="F2212" t="s">
        <v>10</v>
      </c>
    </row>
    <row r="2213" spans="1:6" x14ac:dyDescent="0.25">
      <c r="A2213" t="str">
        <f>"04777"</f>
        <v>04777</v>
      </c>
      <c r="B2213" t="s">
        <v>22</v>
      </c>
      <c r="C2213">
        <v>2145</v>
      </c>
      <c r="D2213" s="2">
        <v>746.15</v>
      </c>
      <c r="E2213" s="1">
        <v>45821</v>
      </c>
      <c r="F2213" t="s">
        <v>10</v>
      </c>
    </row>
    <row r="2214" spans="1:6" x14ac:dyDescent="0.25">
      <c r="A2214" t="str">
        <f>"04987"</f>
        <v>04987</v>
      </c>
      <c r="B2214" t="s">
        <v>21</v>
      </c>
      <c r="C2214">
        <v>2146</v>
      </c>
      <c r="D2214" s="2">
        <v>670.66</v>
      </c>
      <c r="E2214" s="1">
        <v>45821</v>
      </c>
      <c r="F2214" t="s">
        <v>10</v>
      </c>
    </row>
    <row r="2215" spans="1:6" x14ac:dyDescent="0.25">
      <c r="A2215" t="str">
        <f>"05331"</f>
        <v>05331</v>
      </c>
      <c r="B2215" t="s">
        <v>23</v>
      </c>
      <c r="C2215">
        <v>2147</v>
      </c>
      <c r="D2215" s="2">
        <v>553.85</v>
      </c>
      <c r="E2215" s="1">
        <v>45821</v>
      </c>
      <c r="F2215" t="s">
        <v>10</v>
      </c>
    </row>
    <row r="2216" spans="1:6" x14ac:dyDescent="0.25">
      <c r="A2216" t="str">
        <f>"03788"</f>
        <v>03788</v>
      </c>
      <c r="B2216" t="s">
        <v>18</v>
      </c>
      <c r="C2216">
        <v>2141</v>
      </c>
      <c r="D2216" s="2">
        <v>23889.86</v>
      </c>
      <c r="E2216" s="1">
        <v>45824</v>
      </c>
      <c r="F2216" t="s">
        <v>10</v>
      </c>
    </row>
    <row r="2217" spans="1:6" x14ac:dyDescent="0.25">
      <c r="A2217" t="str">
        <f>"01012"</f>
        <v>01012</v>
      </c>
      <c r="B2217" t="s">
        <v>33</v>
      </c>
      <c r="C2217">
        <v>2149</v>
      </c>
      <c r="D2217" s="2">
        <v>10506.26</v>
      </c>
      <c r="E2217" s="1">
        <v>45826</v>
      </c>
      <c r="F2217" t="s">
        <v>10</v>
      </c>
    </row>
    <row r="2218" spans="1:6" x14ac:dyDescent="0.25">
      <c r="A2218" t="str">
        <f>"1"</f>
        <v>1</v>
      </c>
      <c r="B2218" t="s">
        <v>568</v>
      </c>
      <c r="C2218">
        <v>128261</v>
      </c>
      <c r="D2218" s="2">
        <v>82.03</v>
      </c>
      <c r="E2218" s="1">
        <v>45827</v>
      </c>
      <c r="F2218" t="s">
        <v>51</v>
      </c>
    </row>
    <row r="2219" spans="1:6" x14ac:dyDescent="0.25">
      <c r="A2219" t="str">
        <f>"04921"</f>
        <v>04921</v>
      </c>
      <c r="B2219" t="s">
        <v>172</v>
      </c>
      <c r="C2219">
        <v>128262</v>
      </c>
      <c r="D2219" s="2">
        <v>3917.8</v>
      </c>
      <c r="E2219" s="1">
        <v>45827</v>
      </c>
      <c r="F2219" t="s">
        <v>51</v>
      </c>
    </row>
    <row r="2220" spans="1:6" x14ac:dyDescent="0.25">
      <c r="A2220" t="str">
        <f>"05368"</f>
        <v>05368</v>
      </c>
      <c r="B2220" t="s">
        <v>173</v>
      </c>
      <c r="C2220">
        <v>128263</v>
      </c>
      <c r="D2220" s="2">
        <v>3325</v>
      </c>
      <c r="E2220" s="1">
        <v>45827</v>
      </c>
      <c r="F2220" t="s">
        <v>51</v>
      </c>
    </row>
    <row r="2221" spans="1:6" x14ac:dyDescent="0.25">
      <c r="A2221" t="str">
        <f>"05008"</f>
        <v>05008</v>
      </c>
      <c r="B2221" t="s">
        <v>446</v>
      </c>
      <c r="C2221">
        <v>128264</v>
      </c>
      <c r="D2221" s="2">
        <v>4500</v>
      </c>
      <c r="E2221" s="1">
        <v>45827</v>
      </c>
      <c r="F2221" t="s">
        <v>51</v>
      </c>
    </row>
    <row r="2222" spans="1:6" x14ac:dyDescent="0.25">
      <c r="A2222" t="str">
        <f>"00234"</f>
        <v>00234</v>
      </c>
      <c r="B2222" t="s">
        <v>569</v>
      </c>
      <c r="C2222">
        <v>128265</v>
      </c>
      <c r="D2222" s="2">
        <v>4595</v>
      </c>
      <c r="E2222" s="1">
        <v>45827</v>
      </c>
      <c r="F2222" t="s">
        <v>51</v>
      </c>
    </row>
    <row r="2223" spans="1:6" x14ac:dyDescent="0.25">
      <c r="A2223" t="str">
        <f>"05561"</f>
        <v>05561</v>
      </c>
      <c r="B2223" t="s">
        <v>148</v>
      </c>
      <c r="C2223">
        <v>128266</v>
      </c>
      <c r="D2223" s="2">
        <v>9911.0400000000009</v>
      </c>
      <c r="E2223" s="1">
        <v>45827</v>
      </c>
      <c r="F2223" t="s">
        <v>51</v>
      </c>
    </row>
    <row r="2224" spans="1:6" x14ac:dyDescent="0.25">
      <c r="A2224" t="str">
        <f>"04442"</f>
        <v>04442</v>
      </c>
      <c r="B2224" t="s">
        <v>535</v>
      </c>
      <c r="C2224">
        <v>128267</v>
      </c>
      <c r="D2224" s="2">
        <v>4840</v>
      </c>
      <c r="E2224" s="1">
        <v>45827</v>
      </c>
      <c r="F2224" t="s">
        <v>51</v>
      </c>
    </row>
    <row r="2225" spans="1:6" x14ac:dyDescent="0.25">
      <c r="A2225" t="str">
        <f>"02807"</f>
        <v>02807</v>
      </c>
      <c r="B2225" t="s">
        <v>72</v>
      </c>
      <c r="C2225">
        <v>128268</v>
      </c>
      <c r="D2225" s="2">
        <v>64428</v>
      </c>
      <c r="E2225" s="1">
        <v>45827</v>
      </c>
      <c r="F2225" t="s">
        <v>51</v>
      </c>
    </row>
    <row r="2226" spans="1:6" x14ac:dyDescent="0.25">
      <c r="A2226" t="str">
        <f>"04679"</f>
        <v>04679</v>
      </c>
      <c r="B2226" t="s">
        <v>372</v>
      </c>
      <c r="C2226">
        <v>128269</v>
      </c>
      <c r="D2226" s="2">
        <v>3519</v>
      </c>
      <c r="E2226" s="1">
        <v>45827</v>
      </c>
      <c r="F2226" t="s">
        <v>51</v>
      </c>
    </row>
    <row r="2227" spans="1:6" x14ac:dyDescent="0.25">
      <c r="A2227" t="str">
        <f>"05637"</f>
        <v>05637</v>
      </c>
      <c r="B2227" t="s">
        <v>570</v>
      </c>
      <c r="C2227">
        <v>128270</v>
      </c>
      <c r="D2227" s="2">
        <v>3250</v>
      </c>
      <c r="E2227" s="1">
        <v>45827</v>
      </c>
      <c r="F2227" t="s">
        <v>51</v>
      </c>
    </row>
    <row r="2228" spans="1:6" x14ac:dyDescent="0.25">
      <c r="A2228" t="str">
        <f>"04331"</f>
        <v>04331</v>
      </c>
      <c r="B2228" t="s">
        <v>96</v>
      </c>
      <c r="C2228">
        <v>128271</v>
      </c>
      <c r="D2228" s="2">
        <v>4038.29</v>
      </c>
      <c r="E2228" s="1">
        <v>45827</v>
      </c>
      <c r="F2228" t="s">
        <v>51</v>
      </c>
    </row>
    <row r="2229" spans="1:6" x14ac:dyDescent="0.25">
      <c r="A2229" t="str">
        <f>"03734"</f>
        <v>03734</v>
      </c>
      <c r="B2229" t="s">
        <v>104</v>
      </c>
      <c r="C2229">
        <v>128272</v>
      </c>
      <c r="D2229" s="2">
        <v>4105.7</v>
      </c>
      <c r="E2229" s="1">
        <v>45827</v>
      </c>
      <c r="F2229" t="s">
        <v>51</v>
      </c>
    </row>
    <row r="2230" spans="1:6" x14ac:dyDescent="0.25">
      <c r="A2230" t="str">
        <f>"03329"</f>
        <v>03329</v>
      </c>
      <c r="B2230" t="s">
        <v>107</v>
      </c>
      <c r="C2230">
        <v>128273</v>
      </c>
      <c r="D2230" s="2">
        <v>4115</v>
      </c>
      <c r="E2230" s="1">
        <v>45827</v>
      </c>
      <c r="F2230" t="s">
        <v>51</v>
      </c>
    </row>
    <row r="2231" spans="1:6" x14ac:dyDescent="0.25">
      <c r="A2231" t="str">
        <f>"04123"</f>
        <v>04123</v>
      </c>
      <c r="B2231" t="s">
        <v>155</v>
      </c>
      <c r="C2231">
        <v>128274</v>
      </c>
      <c r="D2231" s="2">
        <v>6692</v>
      </c>
      <c r="E2231" s="1">
        <v>45827</v>
      </c>
      <c r="F2231" t="s">
        <v>51</v>
      </c>
    </row>
    <row r="2232" spans="1:6" x14ac:dyDescent="0.25">
      <c r="A2232" t="str">
        <f>"05378"</f>
        <v>05378</v>
      </c>
      <c r="B2232" t="s">
        <v>571</v>
      </c>
      <c r="C2232">
        <v>128275</v>
      </c>
      <c r="D2232" s="2">
        <v>33086.31</v>
      </c>
      <c r="E2232" s="1">
        <v>45827</v>
      </c>
      <c r="F2232" t="s">
        <v>51</v>
      </c>
    </row>
    <row r="2233" spans="1:6" x14ac:dyDescent="0.25">
      <c r="A2233" t="str">
        <f>"04920"</f>
        <v>04920</v>
      </c>
      <c r="B2233" t="s">
        <v>194</v>
      </c>
      <c r="C2233">
        <v>128276</v>
      </c>
      <c r="D2233" s="2">
        <v>3546.04</v>
      </c>
      <c r="E2233" s="1">
        <v>45827</v>
      </c>
      <c r="F2233" t="s">
        <v>51</v>
      </c>
    </row>
    <row r="2234" spans="1:6" x14ac:dyDescent="0.25">
      <c r="A2234" t="str">
        <f>"05276"</f>
        <v>05276</v>
      </c>
      <c r="B2234" t="s">
        <v>197</v>
      </c>
      <c r="C2234">
        <v>128277</v>
      </c>
      <c r="D2234" s="2">
        <v>3333</v>
      </c>
      <c r="E2234" s="1">
        <v>45827</v>
      </c>
      <c r="F2234" t="s">
        <v>51</v>
      </c>
    </row>
    <row r="2235" spans="1:6" x14ac:dyDescent="0.25">
      <c r="A2235" t="str">
        <f>"03988"</f>
        <v>03988</v>
      </c>
      <c r="B2235" t="s">
        <v>159</v>
      </c>
      <c r="C2235">
        <v>128278</v>
      </c>
      <c r="D2235" s="2">
        <v>5315.45</v>
      </c>
      <c r="E2235" s="1">
        <v>45827</v>
      </c>
      <c r="F2235" t="s">
        <v>51</v>
      </c>
    </row>
    <row r="2236" spans="1:6" x14ac:dyDescent="0.25">
      <c r="A2236" t="str">
        <f>"04925"</f>
        <v>04925</v>
      </c>
      <c r="B2236" t="s">
        <v>53</v>
      </c>
      <c r="C2236">
        <v>128279</v>
      </c>
      <c r="D2236" s="2">
        <v>1512.4</v>
      </c>
      <c r="E2236" s="1">
        <v>45827</v>
      </c>
      <c r="F2236" t="s">
        <v>51</v>
      </c>
    </row>
    <row r="2237" spans="1:6" x14ac:dyDescent="0.25">
      <c r="A2237" t="str">
        <f>"05398"</f>
        <v>05398</v>
      </c>
      <c r="B2237" t="s">
        <v>142</v>
      </c>
      <c r="C2237">
        <v>128280</v>
      </c>
      <c r="D2237" s="2">
        <v>4455.22</v>
      </c>
      <c r="E2237" s="1">
        <v>45827</v>
      </c>
      <c r="F2237" t="s">
        <v>51</v>
      </c>
    </row>
    <row r="2238" spans="1:6" x14ac:dyDescent="0.25">
      <c r="A2238" t="str">
        <f>"02209"</f>
        <v>02209</v>
      </c>
      <c r="B2238" t="s">
        <v>572</v>
      </c>
      <c r="C2238">
        <v>128282</v>
      </c>
      <c r="D2238" s="2">
        <v>450</v>
      </c>
      <c r="E2238" s="1">
        <v>45827</v>
      </c>
      <c r="F2238" t="s">
        <v>51</v>
      </c>
    </row>
    <row r="2239" spans="1:6" x14ac:dyDescent="0.25">
      <c r="A2239" t="str">
        <f>"05513"</f>
        <v>05513</v>
      </c>
      <c r="B2239" t="s">
        <v>212</v>
      </c>
      <c r="C2239">
        <v>128283</v>
      </c>
      <c r="D2239" s="2">
        <v>2813.5</v>
      </c>
      <c r="E2239" s="1">
        <v>45827</v>
      </c>
      <c r="F2239" t="s">
        <v>51</v>
      </c>
    </row>
    <row r="2240" spans="1:6" x14ac:dyDescent="0.25">
      <c r="A2240" t="str">
        <f>"04018"</f>
        <v>04018</v>
      </c>
      <c r="B2240" t="s">
        <v>45</v>
      </c>
      <c r="C2240">
        <v>128284</v>
      </c>
      <c r="D2240" s="2">
        <v>1283.9000000000001</v>
      </c>
      <c r="E2240" s="1">
        <v>45827</v>
      </c>
      <c r="F2240" t="s">
        <v>51</v>
      </c>
    </row>
    <row r="2241" spans="1:6" x14ac:dyDescent="0.25">
      <c r="A2241" t="str">
        <f>"24636"</f>
        <v>24636</v>
      </c>
      <c r="B2241" t="s">
        <v>45</v>
      </c>
      <c r="C2241">
        <v>128285</v>
      </c>
      <c r="D2241" s="2">
        <v>111.74</v>
      </c>
      <c r="E2241" s="1">
        <v>45827</v>
      </c>
      <c r="F2241" t="s">
        <v>51</v>
      </c>
    </row>
    <row r="2242" spans="1:6" x14ac:dyDescent="0.25">
      <c r="A2242" t="str">
        <f>"02299"</f>
        <v>02299</v>
      </c>
      <c r="B2242" t="s">
        <v>145</v>
      </c>
      <c r="C2242">
        <v>128286</v>
      </c>
      <c r="D2242" s="2">
        <v>681.03</v>
      </c>
      <c r="E2242" s="1">
        <v>45827</v>
      </c>
      <c r="F2242" t="s">
        <v>51</v>
      </c>
    </row>
    <row r="2243" spans="1:6" x14ac:dyDescent="0.25">
      <c r="A2243" t="str">
        <f>"00115"</f>
        <v>00115</v>
      </c>
      <c r="B2243" t="s">
        <v>213</v>
      </c>
      <c r="C2243">
        <v>128287</v>
      </c>
      <c r="D2243" s="2">
        <v>1428.75</v>
      </c>
      <c r="E2243" s="1">
        <v>45827</v>
      </c>
      <c r="F2243" t="s">
        <v>51</v>
      </c>
    </row>
    <row r="2244" spans="1:6" x14ac:dyDescent="0.25">
      <c r="A2244" t="str">
        <f>"05126"</f>
        <v>05126</v>
      </c>
      <c r="B2244" t="s">
        <v>334</v>
      </c>
      <c r="C2244">
        <v>128288</v>
      </c>
      <c r="D2244" s="2">
        <v>58253.75</v>
      </c>
      <c r="E2244" s="1">
        <v>45827</v>
      </c>
      <c r="F2244" t="s">
        <v>51</v>
      </c>
    </row>
    <row r="2245" spans="1:6" x14ac:dyDescent="0.25">
      <c r="A2245" t="str">
        <f>"04658"</f>
        <v>04658</v>
      </c>
      <c r="B2245" t="s">
        <v>176</v>
      </c>
      <c r="C2245">
        <v>128289</v>
      </c>
      <c r="D2245" s="2">
        <v>1465.37</v>
      </c>
      <c r="E2245" s="1">
        <v>45827</v>
      </c>
      <c r="F2245" t="s">
        <v>51</v>
      </c>
    </row>
    <row r="2246" spans="1:6" x14ac:dyDescent="0.25">
      <c r="A2246" t="str">
        <f>"05202"</f>
        <v>05202</v>
      </c>
      <c r="B2246" t="s">
        <v>573</v>
      </c>
      <c r="C2246">
        <v>128290</v>
      </c>
      <c r="D2246" s="2">
        <v>40</v>
      </c>
      <c r="E2246" s="1">
        <v>45827</v>
      </c>
      <c r="F2246" t="s">
        <v>51</v>
      </c>
    </row>
    <row r="2247" spans="1:6" x14ac:dyDescent="0.25">
      <c r="A2247" t="str">
        <f>"05166"</f>
        <v>05166</v>
      </c>
      <c r="B2247" t="s">
        <v>62</v>
      </c>
      <c r="C2247">
        <v>128291</v>
      </c>
      <c r="D2247" s="2">
        <v>73.959999999999994</v>
      </c>
      <c r="E2247" s="1">
        <v>45827</v>
      </c>
      <c r="F2247" t="s">
        <v>51</v>
      </c>
    </row>
    <row r="2248" spans="1:6" x14ac:dyDescent="0.25">
      <c r="A2248" t="str">
        <f>"04388"</f>
        <v>04388</v>
      </c>
      <c r="B2248" t="s">
        <v>63</v>
      </c>
      <c r="C2248">
        <v>128292</v>
      </c>
      <c r="D2248" s="2">
        <v>341.4</v>
      </c>
      <c r="E2248" s="1">
        <v>45827</v>
      </c>
      <c r="F2248" t="s">
        <v>51</v>
      </c>
    </row>
    <row r="2249" spans="1:6" x14ac:dyDescent="0.25">
      <c r="A2249" t="str">
        <f>"05257"</f>
        <v>05257</v>
      </c>
      <c r="B2249" t="s">
        <v>305</v>
      </c>
      <c r="C2249">
        <v>128293</v>
      </c>
      <c r="D2249" s="2">
        <v>1100</v>
      </c>
      <c r="E2249" s="1">
        <v>45827</v>
      </c>
      <c r="F2249" t="s">
        <v>51</v>
      </c>
    </row>
    <row r="2250" spans="1:6" x14ac:dyDescent="0.25">
      <c r="A2250" t="str">
        <f>"03671"</f>
        <v>03671</v>
      </c>
      <c r="B2250" t="s">
        <v>64</v>
      </c>
      <c r="C2250">
        <v>128294</v>
      </c>
      <c r="D2250" s="2">
        <v>350</v>
      </c>
      <c r="E2250" s="1">
        <v>45827</v>
      </c>
      <c r="F2250" t="s">
        <v>51</v>
      </c>
    </row>
    <row r="2251" spans="1:6" x14ac:dyDescent="0.25">
      <c r="A2251" t="str">
        <f>"05460"</f>
        <v>05460</v>
      </c>
      <c r="B2251" t="s">
        <v>214</v>
      </c>
      <c r="C2251">
        <v>128295</v>
      </c>
      <c r="D2251" s="2">
        <v>411.02</v>
      </c>
      <c r="E2251" s="1">
        <v>45827</v>
      </c>
      <c r="F2251" t="s">
        <v>51</v>
      </c>
    </row>
    <row r="2252" spans="1:6" x14ac:dyDescent="0.25">
      <c r="A2252" t="str">
        <f>"05024"</f>
        <v>05024</v>
      </c>
      <c r="B2252" t="s">
        <v>178</v>
      </c>
      <c r="C2252">
        <v>128296</v>
      </c>
      <c r="D2252" s="2">
        <v>75</v>
      </c>
      <c r="E2252" s="1">
        <v>45827</v>
      </c>
      <c r="F2252" t="s">
        <v>51</v>
      </c>
    </row>
    <row r="2253" spans="1:6" x14ac:dyDescent="0.25">
      <c r="A2253" t="str">
        <f>"00340"</f>
        <v>00340</v>
      </c>
      <c r="B2253" t="s">
        <v>69</v>
      </c>
      <c r="C2253">
        <v>128297</v>
      </c>
      <c r="D2253" s="2">
        <v>103987.62</v>
      </c>
      <c r="E2253" s="1">
        <v>45827</v>
      </c>
      <c r="F2253" t="s">
        <v>51</v>
      </c>
    </row>
    <row r="2254" spans="1:6" x14ac:dyDescent="0.25">
      <c r="A2254" t="str">
        <f>"00543"</f>
        <v>00543</v>
      </c>
      <c r="B2254" t="s">
        <v>70</v>
      </c>
      <c r="C2254">
        <v>128298</v>
      </c>
      <c r="D2254" s="2">
        <v>959.3</v>
      </c>
      <c r="E2254" s="1">
        <v>45827</v>
      </c>
      <c r="F2254" t="s">
        <v>51</v>
      </c>
    </row>
    <row r="2255" spans="1:6" x14ac:dyDescent="0.25">
      <c r="A2255" t="str">
        <f>"02030"</f>
        <v>02030</v>
      </c>
      <c r="B2255" t="s">
        <v>267</v>
      </c>
      <c r="C2255">
        <v>128299</v>
      </c>
      <c r="D2255" s="2">
        <v>2750</v>
      </c>
      <c r="E2255" s="1">
        <v>45827</v>
      </c>
      <c r="F2255" t="s">
        <v>51</v>
      </c>
    </row>
    <row r="2256" spans="1:6" x14ac:dyDescent="0.25">
      <c r="A2256" t="str">
        <f>"05543"</f>
        <v>05543</v>
      </c>
      <c r="B2256" t="s">
        <v>48</v>
      </c>
      <c r="C2256">
        <v>128300</v>
      </c>
      <c r="D2256" s="2">
        <v>175.5</v>
      </c>
      <c r="E2256" s="1">
        <v>45827</v>
      </c>
      <c r="F2256" t="s">
        <v>51</v>
      </c>
    </row>
    <row r="2257" spans="1:6" x14ac:dyDescent="0.25">
      <c r="A2257" t="str">
        <f>"01241"</f>
        <v>01241</v>
      </c>
      <c r="B2257" t="s">
        <v>149</v>
      </c>
      <c r="C2257">
        <v>128301</v>
      </c>
      <c r="D2257" s="2">
        <v>3537.15</v>
      </c>
      <c r="E2257" s="1">
        <v>45827</v>
      </c>
      <c r="F2257" t="s">
        <v>51</v>
      </c>
    </row>
    <row r="2258" spans="1:6" x14ac:dyDescent="0.25">
      <c r="A2258" t="str">
        <f>"04206"</f>
        <v>04206</v>
      </c>
      <c r="B2258" t="s">
        <v>75</v>
      </c>
      <c r="C2258">
        <v>128302</v>
      </c>
      <c r="D2258" s="2">
        <v>2352.34</v>
      </c>
      <c r="E2258" s="1">
        <v>45827</v>
      </c>
      <c r="F2258" t="s">
        <v>51</v>
      </c>
    </row>
    <row r="2259" spans="1:6" x14ac:dyDescent="0.25">
      <c r="A2259" t="str">
        <f>"00320"</f>
        <v>00320</v>
      </c>
      <c r="B2259" t="s">
        <v>536</v>
      </c>
      <c r="C2259">
        <v>128303</v>
      </c>
      <c r="D2259" s="2">
        <v>10.5</v>
      </c>
      <c r="E2259" s="1">
        <v>45827</v>
      </c>
      <c r="F2259" t="s">
        <v>51</v>
      </c>
    </row>
    <row r="2260" spans="1:6" x14ac:dyDescent="0.25">
      <c r="A2260" t="str">
        <f>"04608"</f>
        <v>04608</v>
      </c>
      <c r="B2260" t="s">
        <v>180</v>
      </c>
      <c r="C2260">
        <v>128304</v>
      </c>
      <c r="D2260" s="2">
        <v>1911.95</v>
      </c>
      <c r="E2260" s="1">
        <v>45827</v>
      </c>
      <c r="F2260" t="s">
        <v>51</v>
      </c>
    </row>
    <row r="2261" spans="1:6" x14ac:dyDescent="0.25">
      <c r="A2261" t="str">
        <f>"05478"</f>
        <v>05478</v>
      </c>
      <c r="B2261" t="s">
        <v>150</v>
      </c>
      <c r="C2261">
        <v>128305</v>
      </c>
      <c r="D2261" s="2">
        <v>315</v>
      </c>
      <c r="E2261" s="1">
        <v>45827</v>
      </c>
      <c r="F2261" t="s">
        <v>51</v>
      </c>
    </row>
    <row r="2262" spans="1:6" x14ac:dyDescent="0.25">
      <c r="A2262" t="str">
        <f>"02361"</f>
        <v>02361</v>
      </c>
      <c r="B2262" t="s">
        <v>287</v>
      </c>
      <c r="C2262">
        <v>128306</v>
      </c>
      <c r="D2262" s="2">
        <v>1839.83</v>
      </c>
      <c r="E2262" s="1">
        <v>45827</v>
      </c>
      <c r="F2262" t="s">
        <v>51</v>
      </c>
    </row>
    <row r="2263" spans="1:6" x14ac:dyDescent="0.25">
      <c r="A2263" t="str">
        <f>"00391"</f>
        <v>00391</v>
      </c>
      <c r="B2263" t="s">
        <v>220</v>
      </c>
      <c r="C2263">
        <v>128307</v>
      </c>
      <c r="D2263" s="2">
        <v>248.62</v>
      </c>
      <c r="E2263" s="1">
        <v>45827</v>
      </c>
      <c r="F2263" t="s">
        <v>51</v>
      </c>
    </row>
    <row r="2264" spans="1:6" x14ac:dyDescent="0.25">
      <c r="A2264" t="str">
        <f>"02405"</f>
        <v>02405</v>
      </c>
      <c r="B2264" t="s">
        <v>78</v>
      </c>
      <c r="C2264">
        <v>128308</v>
      </c>
      <c r="D2264" s="2">
        <v>4629.55</v>
      </c>
      <c r="E2264" s="1">
        <v>45827</v>
      </c>
      <c r="F2264" t="s">
        <v>51</v>
      </c>
    </row>
    <row r="2265" spans="1:6" x14ac:dyDescent="0.25">
      <c r="A2265" t="str">
        <f>"01869"</f>
        <v>01869</v>
      </c>
      <c r="B2265" t="s">
        <v>411</v>
      </c>
      <c r="C2265">
        <v>128309</v>
      </c>
      <c r="D2265" s="2">
        <v>262.8</v>
      </c>
      <c r="E2265" s="1">
        <v>45827</v>
      </c>
      <c r="F2265" t="s">
        <v>51</v>
      </c>
    </row>
    <row r="2266" spans="1:6" x14ac:dyDescent="0.25">
      <c r="A2266" t="str">
        <f>"01877"</f>
        <v>01877</v>
      </c>
      <c r="B2266" t="s">
        <v>79</v>
      </c>
      <c r="C2266">
        <v>128310</v>
      </c>
      <c r="D2266" s="2">
        <v>142.6</v>
      </c>
      <c r="E2266" s="1">
        <v>45827</v>
      </c>
      <c r="F2266" t="s">
        <v>51</v>
      </c>
    </row>
    <row r="2267" spans="1:6" x14ac:dyDescent="0.25">
      <c r="A2267" t="str">
        <f>"00428"</f>
        <v>00428</v>
      </c>
      <c r="B2267" t="s">
        <v>80</v>
      </c>
      <c r="C2267">
        <v>128311</v>
      </c>
      <c r="D2267" s="2">
        <v>66.63</v>
      </c>
      <c r="E2267" s="1">
        <v>45827</v>
      </c>
      <c r="F2267" t="s">
        <v>51</v>
      </c>
    </row>
    <row r="2268" spans="1:6" x14ac:dyDescent="0.25">
      <c r="A2268" t="str">
        <f>"05617"</f>
        <v>05617</v>
      </c>
      <c r="B2268" t="s">
        <v>461</v>
      </c>
      <c r="C2268">
        <v>128312</v>
      </c>
      <c r="D2268" s="2">
        <v>1770</v>
      </c>
      <c r="E2268" s="1">
        <v>45827</v>
      </c>
      <c r="F2268" t="s">
        <v>51</v>
      </c>
    </row>
    <row r="2269" spans="1:6" x14ac:dyDescent="0.25">
      <c r="A2269" t="str">
        <f>"03746"</f>
        <v>03746</v>
      </c>
      <c r="B2269" t="s">
        <v>247</v>
      </c>
      <c r="C2269">
        <v>128313</v>
      </c>
      <c r="D2269" s="2">
        <v>24</v>
      </c>
      <c r="E2269" s="1">
        <v>45827</v>
      </c>
      <c r="F2269" t="s">
        <v>51</v>
      </c>
    </row>
    <row r="2270" spans="1:6" x14ac:dyDescent="0.25">
      <c r="A2270" t="str">
        <f>"04802"</f>
        <v>04802</v>
      </c>
      <c r="B2270" t="s">
        <v>22</v>
      </c>
      <c r="C2270">
        <v>128314</v>
      </c>
      <c r="D2270" s="2">
        <v>128.6</v>
      </c>
      <c r="E2270" s="1">
        <v>45827</v>
      </c>
      <c r="F2270" t="s">
        <v>51</v>
      </c>
    </row>
    <row r="2271" spans="1:6" x14ac:dyDescent="0.25">
      <c r="A2271" t="str">
        <f>"04895"</f>
        <v>04895</v>
      </c>
      <c r="B2271" t="s">
        <v>83</v>
      </c>
      <c r="C2271">
        <v>128315</v>
      </c>
      <c r="D2271" s="2">
        <v>2286.69</v>
      </c>
      <c r="E2271" s="1">
        <v>45827</v>
      </c>
      <c r="F2271" t="s">
        <v>51</v>
      </c>
    </row>
    <row r="2272" spans="1:6" x14ac:dyDescent="0.25">
      <c r="A2272" t="str">
        <f>"00501"</f>
        <v>00501</v>
      </c>
      <c r="B2272" t="s">
        <v>87</v>
      </c>
      <c r="C2272">
        <v>128317</v>
      </c>
      <c r="D2272" s="2">
        <v>586.91999999999996</v>
      </c>
      <c r="E2272" s="1">
        <v>45827</v>
      </c>
      <c r="F2272" t="s">
        <v>51</v>
      </c>
    </row>
    <row r="2273" spans="1:6" x14ac:dyDescent="0.25">
      <c r="A2273" t="str">
        <f>"00508"</f>
        <v>00508</v>
      </c>
      <c r="B2273" t="s">
        <v>504</v>
      </c>
      <c r="C2273">
        <v>128318</v>
      </c>
      <c r="D2273" s="2">
        <v>1850.9</v>
      </c>
      <c r="E2273" s="1">
        <v>45827</v>
      </c>
      <c r="F2273" t="s">
        <v>51</v>
      </c>
    </row>
    <row r="2274" spans="1:6" x14ac:dyDescent="0.25">
      <c r="A2274" t="str">
        <f>"02720"</f>
        <v>02720</v>
      </c>
      <c r="B2274" t="s">
        <v>153</v>
      </c>
      <c r="C2274">
        <v>128319</v>
      </c>
      <c r="D2274" s="2">
        <v>1280</v>
      </c>
      <c r="E2274" s="1">
        <v>45827</v>
      </c>
      <c r="F2274" t="s">
        <v>51</v>
      </c>
    </row>
    <row r="2275" spans="1:6" x14ac:dyDescent="0.25">
      <c r="A2275" t="str">
        <f>"05650"</f>
        <v>05650</v>
      </c>
      <c r="B2275" t="s">
        <v>574</v>
      </c>
      <c r="C2275">
        <v>128320</v>
      </c>
      <c r="D2275" s="2">
        <v>1800</v>
      </c>
      <c r="E2275" s="1">
        <v>45827</v>
      </c>
      <c r="F2275" t="s">
        <v>51</v>
      </c>
    </row>
    <row r="2276" spans="1:6" x14ac:dyDescent="0.25">
      <c r="A2276" t="str">
        <f>"01415"</f>
        <v>01415</v>
      </c>
      <c r="B2276" t="s">
        <v>89</v>
      </c>
      <c r="C2276">
        <v>128321</v>
      </c>
      <c r="D2276" s="2">
        <v>1280.53</v>
      </c>
      <c r="E2276" s="1">
        <v>45827</v>
      </c>
      <c r="F2276" t="s">
        <v>51</v>
      </c>
    </row>
    <row r="2277" spans="1:6" x14ac:dyDescent="0.25">
      <c r="A2277" t="str">
        <f>"03819"</f>
        <v>03819</v>
      </c>
      <c r="B2277" t="s">
        <v>539</v>
      </c>
      <c r="C2277">
        <v>128323</v>
      </c>
      <c r="D2277" s="2">
        <v>4066.5</v>
      </c>
      <c r="E2277" s="1">
        <v>45827</v>
      </c>
      <c r="F2277" t="s">
        <v>51</v>
      </c>
    </row>
    <row r="2278" spans="1:6" x14ac:dyDescent="0.25">
      <c r="A2278" t="str">
        <f>"01604"</f>
        <v>01604</v>
      </c>
      <c r="B2278" t="s">
        <v>93</v>
      </c>
      <c r="C2278">
        <v>128324</v>
      </c>
      <c r="D2278" s="2">
        <v>121.14</v>
      </c>
      <c r="E2278" s="1">
        <v>45827</v>
      </c>
      <c r="F2278" t="s">
        <v>51</v>
      </c>
    </row>
    <row r="2279" spans="1:6" x14ac:dyDescent="0.25">
      <c r="A2279" t="str">
        <f>"05241"</f>
        <v>05241</v>
      </c>
      <c r="B2279" t="s">
        <v>94</v>
      </c>
      <c r="C2279">
        <v>128325</v>
      </c>
      <c r="D2279" s="2">
        <v>39</v>
      </c>
      <c r="E2279" s="1">
        <v>45827</v>
      </c>
      <c r="F2279" t="s">
        <v>51</v>
      </c>
    </row>
    <row r="2280" spans="1:6" x14ac:dyDescent="0.25">
      <c r="A2280" t="str">
        <f>"05014"</f>
        <v>05014</v>
      </c>
      <c r="B2280" t="s">
        <v>95</v>
      </c>
      <c r="C2280">
        <v>128326</v>
      </c>
      <c r="D2280" s="2">
        <v>1311.5</v>
      </c>
      <c r="E2280" s="1">
        <v>45827</v>
      </c>
      <c r="F2280" t="s">
        <v>51</v>
      </c>
    </row>
    <row r="2281" spans="1:6" x14ac:dyDescent="0.25">
      <c r="A2281" t="str">
        <f>"05274"</f>
        <v>05274</v>
      </c>
      <c r="B2281" t="s">
        <v>311</v>
      </c>
      <c r="C2281">
        <v>128327</v>
      </c>
      <c r="D2281" s="2">
        <v>54</v>
      </c>
      <c r="E2281" s="1">
        <v>45827</v>
      </c>
      <c r="F2281" t="s">
        <v>51</v>
      </c>
    </row>
    <row r="2282" spans="1:6" x14ac:dyDescent="0.25">
      <c r="A2282" t="str">
        <f>"05481"</f>
        <v>05481</v>
      </c>
      <c r="B2282" t="s">
        <v>98</v>
      </c>
      <c r="C2282">
        <v>128328</v>
      </c>
      <c r="D2282" s="2">
        <v>236322</v>
      </c>
      <c r="E2282" s="1">
        <v>45827</v>
      </c>
      <c r="F2282" t="s">
        <v>51</v>
      </c>
    </row>
    <row r="2283" spans="1:6" x14ac:dyDescent="0.25">
      <c r="A2283" t="str">
        <f>"03463"</f>
        <v>03463</v>
      </c>
      <c r="B2283" t="s">
        <v>99</v>
      </c>
      <c r="C2283">
        <v>128329</v>
      </c>
      <c r="D2283" s="2">
        <v>56.26</v>
      </c>
      <c r="E2283" s="1">
        <v>45827</v>
      </c>
      <c r="F2283" t="s">
        <v>51</v>
      </c>
    </row>
    <row r="2284" spans="1:6" x14ac:dyDescent="0.25">
      <c r="A2284" t="str">
        <f>"03974"</f>
        <v>03974</v>
      </c>
      <c r="B2284" t="s">
        <v>252</v>
      </c>
      <c r="C2284">
        <v>128330</v>
      </c>
      <c r="D2284" s="2">
        <v>1212.5999999999999</v>
      </c>
      <c r="E2284" s="1">
        <v>45827</v>
      </c>
      <c r="F2284" t="s">
        <v>51</v>
      </c>
    </row>
    <row r="2285" spans="1:6" x14ac:dyDescent="0.25">
      <c r="A2285" t="str">
        <f>"00651"</f>
        <v>00651</v>
      </c>
      <c r="B2285" t="s">
        <v>390</v>
      </c>
      <c r="C2285">
        <v>128331</v>
      </c>
      <c r="D2285" s="2">
        <v>1315</v>
      </c>
      <c r="E2285" s="1">
        <v>45827</v>
      </c>
      <c r="F2285" t="s">
        <v>51</v>
      </c>
    </row>
    <row r="2286" spans="1:6" x14ac:dyDescent="0.25">
      <c r="A2286" t="str">
        <f>"1"</f>
        <v>1</v>
      </c>
      <c r="B2286" t="s">
        <v>575</v>
      </c>
      <c r="C2286">
        <v>128332</v>
      </c>
      <c r="D2286" s="2">
        <v>638</v>
      </c>
      <c r="E2286" s="1">
        <v>45827</v>
      </c>
      <c r="F2286" t="s">
        <v>51</v>
      </c>
    </row>
    <row r="2287" spans="1:6" x14ac:dyDescent="0.25">
      <c r="A2287" t="str">
        <f>"05559"</f>
        <v>05559</v>
      </c>
      <c r="B2287" t="s">
        <v>100</v>
      </c>
      <c r="C2287">
        <v>128333</v>
      </c>
      <c r="D2287" s="2">
        <v>509.7</v>
      </c>
      <c r="E2287" s="1">
        <v>45827</v>
      </c>
      <c r="F2287" t="s">
        <v>51</v>
      </c>
    </row>
    <row r="2288" spans="1:6" x14ac:dyDescent="0.25">
      <c r="A2288" t="str">
        <f>"05172"</f>
        <v>05172</v>
      </c>
      <c r="B2288" t="s">
        <v>101</v>
      </c>
      <c r="C2288">
        <v>128334</v>
      </c>
      <c r="D2288" s="2">
        <v>535.02</v>
      </c>
      <c r="E2288" s="1">
        <v>45827</v>
      </c>
      <c r="F2288" t="s">
        <v>51</v>
      </c>
    </row>
    <row r="2289" spans="1:6" x14ac:dyDescent="0.25">
      <c r="A2289" t="str">
        <f>"05451"</f>
        <v>05451</v>
      </c>
      <c r="B2289" t="s">
        <v>105</v>
      </c>
      <c r="C2289">
        <v>128335</v>
      </c>
      <c r="D2289" s="2">
        <v>1950</v>
      </c>
      <c r="E2289" s="1">
        <v>45827</v>
      </c>
      <c r="F2289" t="s">
        <v>51</v>
      </c>
    </row>
    <row r="2290" spans="1:6" x14ac:dyDescent="0.25">
      <c r="A2290" t="str">
        <f>"04998"</f>
        <v>04998</v>
      </c>
      <c r="B2290" t="s">
        <v>253</v>
      </c>
      <c r="C2290">
        <v>128336</v>
      </c>
      <c r="D2290" s="2">
        <v>55.4</v>
      </c>
      <c r="E2290" s="1">
        <v>45827</v>
      </c>
      <c r="F2290" t="s">
        <v>51</v>
      </c>
    </row>
    <row r="2291" spans="1:6" x14ac:dyDescent="0.25">
      <c r="A2291" t="str">
        <f>"02536"</f>
        <v>02536</v>
      </c>
      <c r="B2291" t="s">
        <v>108</v>
      </c>
      <c r="C2291">
        <v>128337</v>
      </c>
      <c r="D2291" s="2">
        <v>1056.26</v>
      </c>
      <c r="E2291" s="1">
        <v>45827</v>
      </c>
      <c r="F2291" t="s">
        <v>51</v>
      </c>
    </row>
    <row r="2292" spans="1:6" x14ac:dyDescent="0.25">
      <c r="A2292" t="str">
        <f>"05298"</f>
        <v>05298</v>
      </c>
      <c r="B2292" t="s">
        <v>111</v>
      </c>
      <c r="C2292">
        <v>128338</v>
      </c>
      <c r="D2292" s="2">
        <v>3830.88</v>
      </c>
      <c r="E2292" s="1">
        <v>45827</v>
      </c>
      <c r="F2292" t="s">
        <v>51</v>
      </c>
    </row>
    <row r="2293" spans="1:6" x14ac:dyDescent="0.25">
      <c r="A2293" t="str">
        <f>"04262"</f>
        <v>04262</v>
      </c>
      <c r="B2293" t="s">
        <v>156</v>
      </c>
      <c r="C2293">
        <v>128339</v>
      </c>
      <c r="D2293" s="2">
        <v>3699</v>
      </c>
      <c r="E2293" s="1">
        <v>45827</v>
      </c>
      <c r="F2293" t="s">
        <v>51</v>
      </c>
    </row>
    <row r="2294" spans="1:6" x14ac:dyDescent="0.25">
      <c r="A2294" t="str">
        <f>"05644"</f>
        <v>05644</v>
      </c>
      <c r="B2294" t="s">
        <v>576</v>
      </c>
      <c r="C2294">
        <v>128340</v>
      </c>
      <c r="D2294" s="2">
        <v>2409.3200000000002</v>
      </c>
      <c r="E2294" s="1">
        <v>45827</v>
      </c>
      <c r="F2294" t="s">
        <v>51</v>
      </c>
    </row>
    <row r="2295" spans="1:6" x14ac:dyDescent="0.25">
      <c r="A2295" t="str">
        <f>"04752"</f>
        <v>04752</v>
      </c>
      <c r="B2295" t="s">
        <v>416</v>
      </c>
      <c r="C2295">
        <v>128341</v>
      </c>
      <c r="D2295" s="2">
        <v>310</v>
      </c>
      <c r="E2295" s="1">
        <v>45827</v>
      </c>
      <c r="F2295" t="s">
        <v>51</v>
      </c>
    </row>
    <row r="2296" spans="1:6" x14ac:dyDescent="0.25">
      <c r="A2296" t="str">
        <f>"00437"</f>
        <v>00437</v>
      </c>
      <c r="B2296" t="s">
        <v>113</v>
      </c>
      <c r="C2296">
        <v>128342</v>
      </c>
      <c r="D2296" s="2">
        <v>81.819999999999993</v>
      </c>
      <c r="E2296" s="1">
        <v>45827</v>
      </c>
      <c r="F2296" t="s">
        <v>51</v>
      </c>
    </row>
    <row r="2297" spans="1:6" x14ac:dyDescent="0.25">
      <c r="A2297" t="str">
        <f>"05538"</f>
        <v>05538</v>
      </c>
      <c r="B2297" t="s">
        <v>115</v>
      </c>
      <c r="C2297">
        <v>128343</v>
      </c>
      <c r="D2297" s="2">
        <v>416.89</v>
      </c>
      <c r="E2297" s="1">
        <v>45827</v>
      </c>
      <c r="F2297" t="s">
        <v>51</v>
      </c>
    </row>
    <row r="2298" spans="1:6" x14ac:dyDescent="0.25">
      <c r="A2298" t="str">
        <f>"00818"</f>
        <v>00818</v>
      </c>
      <c r="B2298" t="s">
        <v>200</v>
      </c>
      <c r="C2298">
        <v>128344</v>
      </c>
      <c r="D2298" s="2">
        <v>465.32</v>
      </c>
      <c r="E2298" s="1">
        <v>45827</v>
      </c>
      <c r="F2298" t="s">
        <v>51</v>
      </c>
    </row>
    <row r="2299" spans="1:6" x14ac:dyDescent="0.25">
      <c r="A2299" t="str">
        <f>"05566"</f>
        <v>05566</v>
      </c>
      <c r="B2299" t="s">
        <v>317</v>
      </c>
      <c r="C2299">
        <v>128345</v>
      </c>
      <c r="D2299" s="2">
        <v>34787.64</v>
      </c>
      <c r="E2299" s="1">
        <v>45827</v>
      </c>
      <c r="F2299" t="s">
        <v>51</v>
      </c>
    </row>
    <row r="2300" spans="1:6" x14ac:dyDescent="0.25">
      <c r="A2300" t="str">
        <f>"05382"</f>
        <v>05382</v>
      </c>
      <c r="B2300" t="s">
        <v>119</v>
      </c>
      <c r="C2300">
        <v>128346</v>
      </c>
      <c r="D2300" s="2">
        <v>764.24</v>
      </c>
      <c r="E2300" s="1">
        <v>45827</v>
      </c>
      <c r="F2300" t="s">
        <v>51</v>
      </c>
    </row>
    <row r="2301" spans="1:6" x14ac:dyDescent="0.25">
      <c r="A2301" t="str">
        <f>"05078"</f>
        <v>05078</v>
      </c>
      <c r="B2301" t="s">
        <v>255</v>
      </c>
      <c r="C2301">
        <v>128347</v>
      </c>
      <c r="D2301" s="2">
        <v>229.53</v>
      </c>
      <c r="E2301" s="1">
        <v>45827</v>
      </c>
      <c r="F2301" t="s">
        <v>51</v>
      </c>
    </row>
    <row r="2302" spans="1:6" x14ac:dyDescent="0.25">
      <c r="A2302" t="str">
        <f>"03982"</f>
        <v>03982</v>
      </c>
      <c r="B2302" t="s">
        <v>394</v>
      </c>
      <c r="C2302">
        <v>128348</v>
      </c>
      <c r="D2302" s="2">
        <v>239</v>
      </c>
      <c r="E2302" s="1">
        <v>45827</v>
      </c>
      <c r="F2302" t="s">
        <v>51</v>
      </c>
    </row>
    <row r="2303" spans="1:6" x14ac:dyDescent="0.25">
      <c r="A2303" t="str">
        <f>"01288"</f>
        <v>01288</v>
      </c>
      <c r="B2303" t="s">
        <v>468</v>
      </c>
      <c r="C2303">
        <v>128349</v>
      </c>
      <c r="D2303" s="2">
        <v>162.24</v>
      </c>
      <c r="E2303" s="1">
        <v>45827</v>
      </c>
      <c r="F2303" t="s">
        <v>51</v>
      </c>
    </row>
    <row r="2304" spans="1:6" x14ac:dyDescent="0.25">
      <c r="A2304" t="str">
        <f>"00936"</f>
        <v>00936</v>
      </c>
      <c r="B2304" t="s">
        <v>124</v>
      </c>
      <c r="C2304">
        <v>128350</v>
      </c>
      <c r="D2304" s="2">
        <v>1303.25</v>
      </c>
      <c r="E2304" s="1">
        <v>45827</v>
      </c>
      <c r="F2304" t="s">
        <v>51</v>
      </c>
    </row>
    <row r="2305" spans="1:6" x14ac:dyDescent="0.25">
      <c r="A2305" t="str">
        <f>"00959"</f>
        <v>00959</v>
      </c>
      <c r="B2305" t="s">
        <v>6</v>
      </c>
      <c r="C2305">
        <v>128351</v>
      </c>
      <c r="D2305" s="2">
        <v>149.47999999999999</v>
      </c>
      <c r="E2305" s="1">
        <v>45827</v>
      </c>
      <c r="F2305" t="s">
        <v>51</v>
      </c>
    </row>
    <row r="2306" spans="1:6" x14ac:dyDescent="0.25">
      <c r="A2306" t="str">
        <f>"04778"</f>
        <v>04778</v>
      </c>
      <c r="B2306" t="s">
        <v>165</v>
      </c>
      <c r="C2306">
        <v>128352</v>
      </c>
      <c r="D2306" s="2">
        <v>2185</v>
      </c>
      <c r="E2306" s="1">
        <v>45827</v>
      </c>
      <c r="F2306" t="s">
        <v>51</v>
      </c>
    </row>
    <row r="2307" spans="1:6" x14ac:dyDescent="0.25">
      <c r="A2307" t="str">
        <f>"03308"</f>
        <v>03308</v>
      </c>
      <c r="B2307" t="s">
        <v>577</v>
      </c>
      <c r="C2307">
        <v>128353</v>
      </c>
      <c r="D2307" s="2">
        <v>1363.16</v>
      </c>
      <c r="E2307" s="1">
        <v>45827</v>
      </c>
      <c r="F2307" t="s">
        <v>51</v>
      </c>
    </row>
    <row r="2308" spans="1:6" x14ac:dyDescent="0.25">
      <c r="A2308" t="str">
        <f>"05325"</f>
        <v>05325</v>
      </c>
      <c r="B2308" t="s">
        <v>129</v>
      </c>
      <c r="C2308">
        <v>128354</v>
      </c>
      <c r="D2308" s="2">
        <v>379.57</v>
      </c>
      <c r="E2308" s="1">
        <v>45827</v>
      </c>
      <c r="F2308" t="s">
        <v>51</v>
      </c>
    </row>
    <row r="2309" spans="1:6" x14ac:dyDescent="0.25">
      <c r="A2309" t="str">
        <f>"04977"</f>
        <v>04977</v>
      </c>
      <c r="B2309" t="s">
        <v>368</v>
      </c>
      <c r="C2309">
        <v>128355</v>
      </c>
      <c r="D2309" s="2">
        <v>12190</v>
      </c>
      <c r="E2309" s="1">
        <v>45827</v>
      </c>
      <c r="F2309" t="s">
        <v>51</v>
      </c>
    </row>
    <row r="2310" spans="1:6" x14ac:dyDescent="0.25">
      <c r="A2310" t="str">
        <f>"01629"</f>
        <v>01629</v>
      </c>
      <c r="B2310" t="s">
        <v>130</v>
      </c>
      <c r="C2310">
        <v>128356</v>
      </c>
      <c r="D2310" s="2">
        <v>861.15</v>
      </c>
      <c r="E2310" s="1">
        <v>45827</v>
      </c>
      <c r="F2310" t="s">
        <v>51</v>
      </c>
    </row>
    <row r="2311" spans="1:6" x14ac:dyDescent="0.25">
      <c r="A2311" t="str">
        <f>"05170"</f>
        <v>05170</v>
      </c>
      <c r="B2311" t="s">
        <v>260</v>
      </c>
      <c r="C2311">
        <v>128357</v>
      </c>
      <c r="D2311" s="2">
        <v>498</v>
      </c>
      <c r="E2311" s="1">
        <v>45827</v>
      </c>
      <c r="F2311" t="s">
        <v>51</v>
      </c>
    </row>
    <row r="2312" spans="1:6" x14ac:dyDescent="0.25">
      <c r="A2312" t="str">
        <f>"05651"</f>
        <v>05651</v>
      </c>
      <c r="B2312" t="s">
        <v>578</v>
      </c>
      <c r="C2312">
        <v>128358</v>
      </c>
      <c r="D2312" s="2">
        <v>168.61</v>
      </c>
      <c r="E2312" s="1">
        <v>45827</v>
      </c>
      <c r="F2312" t="s">
        <v>51</v>
      </c>
    </row>
    <row r="2313" spans="1:6" x14ac:dyDescent="0.25">
      <c r="A2313" t="str">
        <f>"03317"</f>
        <v>03317</v>
      </c>
      <c r="B2313" t="s">
        <v>579</v>
      </c>
      <c r="C2313">
        <v>128359</v>
      </c>
      <c r="D2313" s="2">
        <v>35</v>
      </c>
      <c r="E2313" s="1">
        <v>45827</v>
      </c>
      <c r="F2313" t="s">
        <v>51</v>
      </c>
    </row>
    <row r="2314" spans="1:6" x14ac:dyDescent="0.25">
      <c r="A2314" t="str">
        <f>"03883"</f>
        <v>03883</v>
      </c>
      <c r="B2314" t="s">
        <v>231</v>
      </c>
      <c r="C2314">
        <v>128360</v>
      </c>
      <c r="D2314" s="2">
        <v>848.24</v>
      </c>
      <c r="E2314" s="1">
        <v>45827</v>
      </c>
      <c r="F2314" t="s">
        <v>51</v>
      </c>
    </row>
    <row r="2315" spans="1:6" x14ac:dyDescent="0.25">
      <c r="A2315" t="str">
        <f>"00336"</f>
        <v>00336</v>
      </c>
      <c r="B2315" t="s">
        <v>232</v>
      </c>
      <c r="C2315">
        <v>128361</v>
      </c>
      <c r="D2315" s="2">
        <v>83</v>
      </c>
      <c r="E2315" s="1">
        <v>45827</v>
      </c>
      <c r="F2315" t="s">
        <v>51</v>
      </c>
    </row>
    <row r="2316" spans="1:6" x14ac:dyDescent="0.25">
      <c r="A2316" t="str">
        <f>"05530"</f>
        <v>05530</v>
      </c>
      <c r="B2316" t="s">
        <v>322</v>
      </c>
      <c r="C2316">
        <v>128362</v>
      </c>
      <c r="D2316" s="2">
        <v>204</v>
      </c>
      <c r="E2316" s="1">
        <v>45827</v>
      </c>
      <c r="F2316" t="s">
        <v>51</v>
      </c>
    </row>
    <row r="2317" spans="1:6" x14ac:dyDescent="0.25">
      <c r="A2317" t="str">
        <f>"05330"</f>
        <v>05330</v>
      </c>
      <c r="B2317" t="s">
        <v>134</v>
      </c>
      <c r="C2317">
        <v>128363</v>
      </c>
      <c r="D2317" s="2">
        <v>162</v>
      </c>
      <c r="E2317" s="1">
        <v>45827</v>
      </c>
      <c r="F2317" t="s">
        <v>51</v>
      </c>
    </row>
    <row r="2318" spans="1:6" x14ac:dyDescent="0.25">
      <c r="A2318" t="str">
        <f>"01247"</f>
        <v>01247</v>
      </c>
      <c r="B2318" t="s">
        <v>168</v>
      </c>
      <c r="C2318">
        <v>128364</v>
      </c>
      <c r="D2318" s="2">
        <v>1502.5</v>
      </c>
      <c r="E2318" s="1">
        <v>45827</v>
      </c>
      <c r="F2318" t="s">
        <v>51</v>
      </c>
    </row>
    <row r="2319" spans="1:6" x14ac:dyDescent="0.25">
      <c r="A2319" t="str">
        <f>"04832"</f>
        <v>04832</v>
      </c>
      <c r="B2319" t="s">
        <v>417</v>
      </c>
      <c r="C2319">
        <v>128365</v>
      </c>
      <c r="D2319" s="2">
        <v>145.65</v>
      </c>
      <c r="E2319" s="1">
        <v>45827</v>
      </c>
      <c r="F2319" t="s">
        <v>51</v>
      </c>
    </row>
    <row r="2320" spans="1:6" x14ac:dyDescent="0.25">
      <c r="A2320" t="str">
        <f>"04504"</f>
        <v>04504</v>
      </c>
      <c r="B2320" t="s">
        <v>262</v>
      </c>
      <c r="C2320">
        <v>128366</v>
      </c>
      <c r="D2320" s="2">
        <v>357.2</v>
      </c>
      <c r="E2320" s="1">
        <v>45827</v>
      </c>
      <c r="F2320" t="s">
        <v>51</v>
      </c>
    </row>
    <row r="2321" spans="1:6" x14ac:dyDescent="0.25">
      <c r="A2321" t="str">
        <f>"44071"</f>
        <v>44071</v>
      </c>
      <c r="B2321" t="s">
        <v>233</v>
      </c>
      <c r="C2321">
        <v>128367</v>
      </c>
      <c r="D2321" s="2">
        <v>37.99</v>
      </c>
      <c r="E2321" s="1">
        <v>45827</v>
      </c>
      <c r="F2321" t="s">
        <v>51</v>
      </c>
    </row>
    <row r="2322" spans="1:6" x14ac:dyDescent="0.25">
      <c r="A2322" t="str">
        <f>"02693"</f>
        <v>02693</v>
      </c>
      <c r="B2322" t="s">
        <v>136</v>
      </c>
      <c r="C2322">
        <v>128368</v>
      </c>
      <c r="D2322" s="2">
        <v>156</v>
      </c>
      <c r="E2322" s="1">
        <v>45827</v>
      </c>
      <c r="F2322" t="s">
        <v>51</v>
      </c>
    </row>
    <row r="2323" spans="1:6" x14ac:dyDescent="0.25">
      <c r="A2323" t="str">
        <f>"00969"</f>
        <v>00969</v>
      </c>
      <c r="B2323" t="s">
        <v>137</v>
      </c>
      <c r="C2323">
        <v>128369</v>
      </c>
      <c r="D2323" s="2">
        <v>8379.8799999999992</v>
      </c>
      <c r="E2323" s="1">
        <v>45827</v>
      </c>
      <c r="F2323" t="s">
        <v>51</v>
      </c>
    </row>
    <row r="2324" spans="1:6" x14ac:dyDescent="0.25">
      <c r="A2324" t="str">
        <f>"03799"</f>
        <v>03799</v>
      </c>
      <c r="B2324" t="s">
        <v>36</v>
      </c>
      <c r="C2324">
        <v>2151</v>
      </c>
      <c r="D2324" s="2">
        <v>144</v>
      </c>
      <c r="E2324" s="1">
        <v>45828</v>
      </c>
      <c r="F2324" t="s">
        <v>10</v>
      </c>
    </row>
    <row r="2325" spans="1:6" x14ac:dyDescent="0.25">
      <c r="A2325" t="str">
        <f>"04557"</f>
        <v>04557</v>
      </c>
      <c r="B2325" t="s">
        <v>32</v>
      </c>
      <c r="C2325">
        <v>2152</v>
      </c>
      <c r="D2325" s="2">
        <v>124777.23</v>
      </c>
      <c r="E2325" s="1">
        <v>45828</v>
      </c>
      <c r="F2325" t="s">
        <v>10</v>
      </c>
    </row>
    <row r="2326" spans="1:6" x14ac:dyDescent="0.25">
      <c r="A2326" t="str">
        <f>"00555"</f>
        <v>00555</v>
      </c>
      <c r="B2326" t="s">
        <v>16</v>
      </c>
      <c r="C2326">
        <v>2156</v>
      </c>
      <c r="D2326" s="2">
        <v>19864.490000000002</v>
      </c>
      <c r="E2326" s="1">
        <v>45835</v>
      </c>
      <c r="F2326" t="s">
        <v>10</v>
      </c>
    </row>
    <row r="2327" spans="1:6" x14ac:dyDescent="0.25">
      <c r="A2327" t="str">
        <f>"01532"</f>
        <v>01532</v>
      </c>
      <c r="B2327" t="s">
        <v>17</v>
      </c>
      <c r="C2327">
        <v>2157</v>
      </c>
      <c r="D2327" s="2">
        <v>185182.17</v>
      </c>
      <c r="E2327" s="1">
        <v>45835</v>
      </c>
      <c r="F2327" t="s">
        <v>10</v>
      </c>
    </row>
    <row r="2328" spans="1:6" x14ac:dyDescent="0.25">
      <c r="A2328" t="str">
        <f>"03818"</f>
        <v>03818</v>
      </c>
      <c r="B2328" t="s">
        <v>19</v>
      </c>
      <c r="C2328">
        <v>2159</v>
      </c>
      <c r="D2328" s="2">
        <v>739.56</v>
      </c>
      <c r="E2328" s="1">
        <v>45835</v>
      </c>
      <c r="F2328" t="s">
        <v>10</v>
      </c>
    </row>
    <row r="2329" spans="1:6" x14ac:dyDescent="0.25">
      <c r="A2329" t="str">
        <f>"04267"</f>
        <v>04267</v>
      </c>
      <c r="B2329" t="s">
        <v>20</v>
      </c>
      <c r="C2329">
        <v>2160</v>
      </c>
      <c r="D2329" s="2">
        <v>335.8</v>
      </c>
      <c r="E2329" s="1">
        <v>45835</v>
      </c>
      <c r="F2329" t="s">
        <v>10</v>
      </c>
    </row>
    <row r="2330" spans="1:6" x14ac:dyDescent="0.25">
      <c r="A2330" t="str">
        <f>"04330"</f>
        <v>04330</v>
      </c>
      <c r="B2330" t="s">
        <v>21</v>
      </c>
      <c r="C2330">
        <v>2161</v>
      </c>
      <c r="D2330" s="2">
        <v>138.46</v>
      </c>
      <c r="E2330" s="1">
        <v>45835</v>
      </c>
      <c r="F2330" t="s">
        <v>10</v>
      </c>
    </row>
    <row r="2331" spans="1:6" x14ac:dyDescent="0.25">
      <c r="A2331" t="str">
        <f>"04777"</f>
        <v>04777</v>
      </c>
      <c r="B2331" t="s">
        <v>22</v>
      </c>
      <c r="C2331">
        <v>2162</v>
      </c>
      <c r="D2331" s="2">
        <v>746.15</v>
      </c>
      <c r="E2331" s="1">
        <v>45835</v>
      </c>
      <c r="F2331" t="s">
        <v>10</v>
      </c>
    </row>
    <row r="2332" spans="1:6" x14ac:dyDescent="0.25">
      <c r="A2332" t="str">
        <f>"04987"</f>
        <v>04987</v>
      </c>
      <c r="B2332" t="s">
        <v>21</v>
      </c>
      <c r="C2332">
        <v>2163</v>
      </c>
      <c r="D2332" s="2">
        <v>670.66</v>
      </c>
      <c r="E2332" s="1">
        <v>45835</v>
      </c>
      <c r="F2332" t="s">
        <v>10</v>
      </c>
    </row>
    <row r="2333" spans="1:6" x14ac:dyDescent="0.25">
      <c r="A2333" t="str">
        <f>"05331"</f>
        <v>05331</v>
      </c>
      <c r="B2333" t="s">
        <v>23</v>
      </c>
      <c r="C2333">
        <v>2164</v>
      </c>
      <c r="D2333" s="2">
        <v>553.85</v>
      </c>
      <c r="E2333" s="1">
        <v>45835</v>
      </c>
      <c r="F2333" t="s">
        <v>10</v>
      </c>
    </row>
    <row r="2334" spans="1:6" x14ac:dyDescent="0.25">
      <c r="A2334" t="str">
        <f>"03788"</f>
        <v>03788</v>
      </c>
      <c r="B2334" t="s">
        <v>18</v>
      </c>
      <c r="C2334">
        <v>2158</v>
      </c>
      <c r="D2334" s="2">
        <v>23889.86</v>
      </c>
      <c r="E2334" s="1">
        <v>45838</v>
      </c>
      <c r="F2334" t="s">
        <v>10</v>
      </c>
    </row>
    <row r="2335" spans="1:6" x14ac:dyDescent="0.25">
      <c r="A2335" t="str">
        <f>"01532"</f>
        <v>01532</v>
      </c>
      <c r="B2335" t="s">
        <v>17</v>
      </c>
      <c r="C2335">
        <v>2165</v>
      </c>
      <c r="D2335" s="2">
        <v>10088.219999999999</v>
      </c>
      <c r="E2335" s="1">
        <v>45838</v>
      </c>
      <c r="F2335" t="s">
        <v>10</v>
      </c>
    </row>
    <row r="2336" spans="1:6" x14ac:dyDescent="0.25">
      <c r="A2336" t="str">
        <f>"01090"</f>
        <v>01090</v>
      </c>
      <c r="B2336" t="s">
        <v>35</v>
      </c>
      <c r="C2336">
        <v>2175</v>
      </c>
      <c r="D2336" s="2">
        <v>12467.79</v>
      </c>
      <c r="E2336" s="1">
        <v>45838</v>
      </c>
      <c r="F2336" t="s">
        <v>10</v>
      </c>
    </row>
    <row r="2337" spans="1:6" x14ac:dyDescent="0.25">
      <c r="A2337" t="str">
        <f>"05001"</f>
        <v>05001</v>
      </c>
      <c r="B2337" t="s">
        <v>27</v>
      </c>
      <c r="C2337">
        <v>2193</v>
      </c>
      <c r="D2337" s="2">
        <v>1198.0899999999999</v>
      </c>
      <c r="E2337" s="1">
        <v>45840</v>
      </c>
      <c r="F2337" t="s">
        <v>10</v>
      </c>
    </row>
    <row r="2338" spans="1:6" x14ac:dyDescent="0.25">
      <c r="A2338" t="str">
        <f>"05509"</f>
        <v>05509</v>
      </c>
      <c r="B2338" t="s">
        <v>30</v>
      </c>
      <c r="C2338">
        <v>2194</v>
      </c>
      <c r="D2338" s="2">
        <v>5523.02</v>
      </c>
      <c r="E2338" s="1">
        <v>45840</v>
      </c>
      <c r="F2338" t="s">
        <v>10</v>
      </c>
    </row>
    <row r="2339" spans="1:6" x14ac:dyDescent="0.25">
      <c r="A2339" t="str">
        <f>"04314"</f>
        <v>04314</v>
      </c>
      <c r="B2339" t="s">
        <v>140</v>
      </c>
      <c r="C2339">
        <v>128370</v>
      </c>
      <c r="D2339" s="2">
        <v>48479.18</v>
      </c>
      <c r="E2339" s="1">
        <v>45840</v>
      </c>
      <c r="F2339" t="s">
        <v>51</v>
      </c>
    </row>
    <row r="2340" spans="1:6" x14ac:dyDescent="0.25">
      <c r="A2340" t="str">
        <f>"04037"</f>
        <v>04037</v>
      </c>
      <c r="B2340" t="s">
        <v>209</v>
      </c>
      <c r="C2340">
        <v>128372</v>
      </c>
      <c r="D2340" s="2">
        <v>541.98</v>
      </c>
      <c r="E2340" s="1">
        <v>45840</v>
      </c>
      <c r="F2340" t="s">
        <v>51</v>
      </c>
    </row>
    <row r="2341" spans="1:6" x14ac:dyDescent="0.25">
      <c r="A2341" t="str">
        <f>"05051"</f>
        <v>05051</v>
      </c>
      <c r="B2341" t="s">
        <v>211</v>
      </c>
      <c r="C2341">
        <v>128373</v>
      </c>
      <c r="D2341" s="2">
        <v>665</v>
      </c>
      <c r="E2341" s="1">
        <v>45840</v>
      </c>
      <c r="F2341" t="s">
        <v>51</v>
      </c>
    </row>
    <row r="2342" spans="1:6" x14ac:dyDescent="0.25">
      <c r="A2342" t="str">
        <f>"04815"</f>
        <v>04815</v>
      </c>
      <c r="B2342" t="s">
        <v>76</v>
      </c>
      <c r="C2342">
        <v>128374</v>
      </c>
      <c r="D2342" s="2">
        <v>458.33</v>
      </c>
      <c r="E2342" s="1">
        <v>45840</v>
      </c>
      <c r="F2342" t="s">
        <v>51</v>
      </c>
    </row>
    <row r="2343" spans="1:6" x14ac:dyDescent="0.25">
      <c r="A2343" t="str">
        <f>"05398"</f>
        <v>05398</v>
      </c>
      <c r="B2343" t="s">
        <v>142</v>
      </c>
      <c r="C2343">
        <v>128375</v>
      </c>
      <c r="D2343" s="2">
        <v>299.88</v>
      </c>
      <c r="E2343" s="1">
        <v>45840</v>
      </c>
      <c r="F2343" t="s">
        <v>51</v>
      </c>
    </row>
    <row r="2344" spans="1:6" x14ac:dyDescent="0.25">
      <c r="A2344" t="str">
        <f>"05368"</f>
        <v>05368</v>
      </c>
      <c r="B2344" t="s">
        <v>173</v>
      </c>
      <c r="C2344">
        <v>128376</v>
      </c>
      <c r="D2344" s="2">
        <v>4927.87</v>
      </c>
      <c r="E2344" s="1">
        <v>45840</v>
      </c>
      <c r="F2344" t="s">
        <v>51</v>
      </c>
    </row>
    <row r="2345" spans="1:6" x14ac:dyDescent="0.25">
      <c r="A2345" t="str">
        <f>"04943"</f>
        <v>04943</v>
      </c>
      <c r="B2345" t="s">
        <v>56</v>
      </c>
      <c r="C2345">
        <v>128377</v>
      </c>
      <c r="D2345" s="2">
        <v>6584.8</v>
      </c>
      <c r="E2345" s="1">
        <v>45840</v>
      </c>
      <c r="F2345" t="s">
        <v>51</v>
      </c>
    </row>
    <row r="2346" spans="1:6" x14ac:dyDescent="0.25">
      <c r="A2346" t="str">
        <f>"00654"</f>
        <v>00654</v>
      </c>
      <c r="B2346" t="s">
        <v>58</v>
      </c>
      <c r="C2346">
        <v>128378</v>
      </c>
      <c r="D2346" s="2">
        <v>600.11</v>
      </c>
      <c r="E2346" s="1">
        <v>45840</v>
      </c>
      <c r="F2346" t="s">
        <v>51</v>
      </c>
    </row>
    <row r="2347" spans="1:6" x14ac:dyDescent="0.25">
      <c r="A2347" t="str">
        <f>"02299"</f>
        <v>02299</v>
      </c>
      <c r="B2347" t="s">
        <v>145</v>
      </c>
      <c r="C2347">
        <v>128379</v>
      </c>
      <c r="D2347" s="2">
        <v>210</v>
      </c>
      <c r="E2347" s="1">
        <v>45840</v>
      </c>
      <c r="F2347" t="s">
        <v>51</v>
      </c>
    </row>
    <row r="2348" spans="1:6" x14ac:dyDescent="0.25">
      <c r="A2348" t="str">
        <f>"03541"</f>
        <v>03541</v>
      </c>
      <c r="B2348" t="s">
        <v>61</v>
      </c>
      <c r="C2348">
        <v>128380</v>
      </c>
      <c r="D2348" s="2">
        <v>103.5</v>
      </c>
      <c r="E2348" s="1">
        <v>45840</v>
      </c>
      <c r="F2348" t="s">
        <v>51</v>
      </c>
    </row>
    <row r="2349" spans="1:6" x14ac:dyDescent="0.25">
      <c r="A2349" t="str">
        <f>"05166"</f>
        <v>05166</v>
      </c>
      <c r="B2349" t="s">
        <v>62</v>
      </c>
      <c r="C2349">
        <v>128381</v>
      </c>
      <c r="D2349" s="2">
        <v>428.8</v>
      </c>
      <c r="E2349" s="1">
        <v>45840</v>
      </c>
      <c r="F2349" t="s">
        <v>51</v>
      </c>
    </row>
    <row r="2350" spans="1:6" x14ac:dyDescent="0.25">
      <c r="A2350" t="str">
        <f>"04388"</f>
        <v>04388</v>
      </c>
      <c r="B2350" t="s">
        <v>63</v>
      </c>
      <c r="C2350">
        <v>128382</v>
      </c>
      <c r="D2350" s="2">
        <v>85.95</v>
      </c>
      <c r="E2350" s="1">
        <v>45840</v>
      </c>
      <c r="F2350" t="s">
        <v>51</v>
      </c>
    </row>
    <row r="2351" spans="1:6" x14ac:dyDescent="0.25">
      <c r="A2351" t="str">
        <f>"04894"</f>
        <v>04894</v>
      </c>
      <c r="B2351" t="s">
        <v>580</v>
      </c>
      <c r="C2351">
        <v>128383</v>
      </c>
      <c r="D2351" s="2">
        <v>96</v>
      </c>
      <c r="E2351" s="1">
        <v>45840</v>
      </c>
      <c r="F2351" t="s">
        <v>51</v>
      </c>
    </row>
    <row r="2352" spans="1:6" x14ac:dyDescent="0.25">
      <c r="A2352" t="str">
        <f>"03671"</f>
        <v>03671</v>
      </c>
      <c r="B2352" t="s">
        <v>64</v>
      </c>
      <c r="C2352">
        <v>128384</v>
      </c>
      <c r="D2352" s="2">
        <v>2451</v>
      </c>
      <c r="E2352" s="1">
        <v>45840</v>
      </c>
      <c r="F2352" t="s">
        <v>51</v>
      </c>
    </row>
    <row r="2353" spans="1:6" x14ac:dyDescent="0.25">
      <c r="A2353" t="str">
        <f>"05391"</f>
        <v>05391</v>
      </c>
      <c r="B2353" t="s">
        <v>515</v>
      </c>
      <c r="C2353">
        <v>128385</v>
      </c>
      <c r="D2353" s="2">
        <v>230240.01</v>
      </c>
      <c r="E2353" s="1">
        <v>45840</v>
      </c>
      <c r="F2353" t="s">
        <v>51</v>
      </c>
    </row>
    <row r="2354" spans="1:6" x14ac:dyDescent="0.25">
      <c r="A2354" t="str">
        <f>"05665"</f>
        <v>05665</v>
      </c>
      <c r="B2354" t="s">
        <v>581</v>
      </c>
      <c r="C2354">
        <v>128386</v>
      </c>
      <c r="D2354" s="2">
        <v>45</v>
      </c>
      <c r="E2354" s="1">
        <v>45840</v>
      </c>
      <c r="F2354" t="s">
        <v>51</v>
      </c>
    </row>
    <row r="2355" spans="1:6" x14ac:dyDescent="0.25">
      <c r="A2355" t="str">
        <f>"05380"</f>
        <v>05380</v>
      </c>
      <c r="B2355" t="s">
        <v>433</v>
      </c>
      <c r="C2355">
        <v>128387</v>
      </c>
      <c r="D2355" s="2">
        <v>63000.3</v>
      </c>
      <c r="E2355" s="1">
        <v>45840</v>
      </c>
      <c r="F2355" t="s">
        <v>51</v>
      </c>
    </row>
    <row r="2356" spans="1:6" x14ac:dyDescent="0.25">
      <c r="A2356" t="str">
        <f>"02807"</f>
        <v>02807</v>
      </c>
      <c r="B2356" t="s">
        <v>72</v>
      </c>
      <c r="C2356">
        <v>128388</v>
      </c>
      <c r="D2356" s="2">
        <v>1956</v>
      </c>
      <c r="E2356" s="1">
        <v>45840</v>
      </c>
      <c r="F2356" t="s">
        <v>51</v>
      </c>
    </row>
    <row r="2357" spans="1:6" x14ac:dyDescent="0.25">
      <c r="A2357" t="str">
        <f>"00329"</f>
        <v>00329</v>
      </c>
      <c r="B2357" t="s">
        <v>74</v>
      </c>
      <c r="C2357">
        <v>128389</v>
      </c>
      <c r="D2357" s="2">
        <v>855</v>
      </c>
      <c r="E2357" s="1">
        <v>45840</v>
      </c>
      <c r="F2357" t="s">
        <v>51</v>
      </c>
    </row>
    <row r="2358" spans="1:6" x14ac:dyDescent="0.25">
      <c r="A2358" t="str">
        <f>"04549"</f>
        <v>04549</v>
      </c>
      <c r="B2358" t="s">
        <v>243</v>
      </c>
      <c r="C2358">
        <v>128390</v>
      </c>
      <c r="D2358" s="2">
        <v>16155.18</v>
      </c>
      <c r="E2358" s="1">
        <v>45840</v>
      </c>
      <c r="F2358" t="s">
        <v>51</v>
      </c>
    </row>
    <row r="2359" spans="1:6" x14ac:dyDescent="0.25">
      <c r="A2359" t="str">
        <f>"04608"</f>
        <v>04608</v>
      </c>
      <c r="B2359" t="s">
        <v>180</v>
      </c>
      <c r="C2359">
        <v>128391</v>
      </c>
      <c r="D2359" s="2">
        <v>32618.9</v>
      </c>
      <c r="E2359" s="1">
        <v>45840</v>
      </c>
      <c r="F2359" t="s">
        <v>51</v>
      </c>
    </row>
    <row r="2360" spans="1:6" x14ac:dyDescent="0.25">
      <c r="A2360" t="str">
        <f>"00364"</f>
        <v>00364</v>
      </c>
      <c r="B2360" t="s">
        <v>77</v>
      </c>
      <c r="C2360">
        <v>128392</v>
      </c>
      <c r="D2360" s="2">
        <v>504.99</v>
      </c>
      <c r="E2360" s="1">
        <v>45840</v>
      </c>
      <c r="F2360" t="s">
        <v>51</v>
      </c>
    </row>
    <row r="2361" spans="1:6" x14ac:dyDescent="0.25">
      <c r="A2361" t="str">
        <f>"03010"</f>
        <v>03010</v>
      </c>
      <c r="B2361" t="s">
        <v>219</v>
      </c>
      <c r="C2361">
        <v>128393</v>
      </c>
      <c r="D2361" s="2">
        <v>45.5</v>
      </c>
      <c r="E2361" s="1">
        <v>45840</v>
      </c>
      <c r="F2361" t="s">
        <v>51</v>
      </c>
    </row>
    <row r="2362" spans="1:6" x14ac:dyDescent="0.25">
      <c r="A2362" t="str">
        <f>"04178"</f>
        <v>04178</v>
      </c>
      <c r="B2362" t="s">
        <v>328</v>
      </c>
      <c r="C2362">
        <v>128394</v>
      </c>
      <c r="D2362" s="2">
        <v>720</v>
      </c>
      <c r="E2362" s="1">
        <v>45840</v>
      </c>
      <c r="F2362" t="s">
        <v>51</v>
      </c>
    </row>
    <row r="2363" spans="1:6" x14ac:dyDescent="0.25">
      <c r="A2363" t="str">
        <f>"03878"</f>
        <v>03878</v>
      </c>
      <c r="B2363" t="s">
        <v>221</v>
      </c>
      <c r="C2363">
        <v>128395</v>
      </c>
      <c r="D2363" s="2">
        <v>907.6</v>
      </c>
      <c r="E2363" s="1">
        <v>45840</v>
      </c>
      <c r="F2363" t="s">
        <v>51</v>
      </c>
    </row>
    <row r="2364" spans="1:6" x14ac:dyDescent="0.25">
      <c r="A2364" t="str">
        <f>"02405"</f>
        <v>02405</v>
      </c>
      <c r="B2364" t="s">
        <v>78</v>
      </c>
      <c r="C2364">
        <v>128396</v>
      </c>
      <c r="D2364" s="2">
        <v>1843.35</v>
      </c>
      <c r="E2364" s="1">
        <v>45840</v>
      </c>
      <c r="F2364" t="s">
        <v>51</v>
      </c>
    </row>
    <row r="2365" spans="1:6" x14ac:dyDescent="0.25">
      <c r="A2365" t="str">
        <f>"05658"</f>
        <v>05658</v>
      </c>
      <c r="B2365" t="s">
        <v>582</v>
      </c>
      <c r="C2365">
        <v>128397</v>
      </c>
      <c r="D2365" s="2">
        <v>300</v>
      </c>
      <c r="E2365" s="1">
        <v>45840</v>
      </c>
      <c r="F2365" t="s">
        <v>51</v>
      </c>
    </row>
    <row r="2366" spans="1:6" x14ac:dyDescent="0.25">
      <c r="A2366" t="str">
        <f>"05656"</f>
        <v>05656</v>
      </c>
      <c r="B2366" t="s">
        <v>583</v>
      </c>
      <c r="C2366">
        <v>128398</v>
      </c>
      <c r="D2366" s="2">
        <v>300</v>
      </c>
      <c r="E2366" s="1">
        <v>45840</v>
      </c>
      <c r="F2366" t="s">
        <v>51</v>
      </c>
    </row>
    <row r="2367" spans="1:6" x14ac:dyDescent="0.25">
      <c r="A2367" t="str">
        <f>"04304"</f>
        <v>04304</v>
      </c>
      <c r="B2367" t="s">
        <v>84</v>
      </c>
      <c r="C2367">
        <v>128399</v>
      </c>
      <c r="D2367" s="2">
        <v>20539.32</v>
      </c>
      <c r="E2367" s="1">
        <v>45840</v>
      </c>
      <c r="F2367" t="s">
        <v>51</v>
      </c>
    </row>
    <row r="2368" spans="1:6" x14ac:dyDescent="0.25">
      <c r="A2368" t="str">
        <f>"05659"</f>
        <v>05659</v>
      </c>
      <c r="B2368" t="s">
        <v>584</v>
      </c>
      <c r="C2368">
        <v>128400</v>
      </c>
      <c r="D2368" s="2">
        <v>300</v>
      </c>
      <c r="E2368" s="1">
        <v>45840</v>
      </c>
      <c r="F2368" t="s">
        <v>51</v>
      </c>
    </row>
    <row r="2369" spans="1:6" x14ac:dyDescent="0.25">
      <c r="A2369" t="str">
        <f>"02969"</f>
        <v>02969</v>
      </c>
      <c r="B2369" t="s">
        <v>374</v>
      </c>
      <c r="C2369">
        <v>128401</v>
      </c>
      <c r="D2369" s="2">
        <v>270</v>
      </c>
      <c r="E2369" s="1">
        <v>45840</v>
      </c>
      <c r="F2369" t="s">
        <v>51</v>
      </c>
    </row>
    <row r="2370" spans="1:6" x14ac:dyDescent="0.25">
      <c r="A2370" t="str">
        <f>"02720"</f>
        <v>02720</v>
      </c>
      <c r="B2370" t="s">
        <v>153</v>
      </c>
      <c r="C2370">
        <v>128402</v>
      </c>
      <c r="D2370" s="2">
        <v>4830</v>
      </c>
      <c r="E2370" s="1">
        <v>45840</v>
      </c>
      <c r="F2370" t="s">
        <v>51</v>
      </c>
    </row>
    <row r="2371" spans="1:6" x14ac:dyDescent="0.25">
      <c r="A2371" t="str">
        <f>"05660"</f>
        <v>05660</v>
      </c>
      <c r="B2371" t="s">
        <v>585</v>
      </c>
      <c r="C2371">
        <v>128403</v>
      </c>
      <c r="D2371" s="2">
        <v>300</v>
      </c>
      <c r="E2371" s="1">
        <v>45840</v>
      </c>
      <c r="F2371" t="s">
        <v>51</v>
      </c>
    </row>
    <row r="2372" spans="1:6" x14ac:dyDescent="0.25">
      <c r="A2372" t="str">
        <f>"05657"</f>
        <v>05657</v>
      </c>
      <c r="B2372" t="s">
        <v>586</v>
      </c>
      <c r="C2372">
        <v>128404</v>
      </c>
      <c r="D2372" s="2">
        <v>300</v>
      </c>
      <c r="E2372" s="1">
        <v>45840</v>
      </c>
      <c r="F2372" t="s">
        <v>51</v>
      </c>
    </row>
    <row r="2373" spans="1:6" x14ac:dyDescent="0.25">
      <c r="A2373" t="str">
        <f>"01415"</f>
        <v>01415</v>
      </c>
      <c r="B2373" t="s">
        <v>89</v>
      </c>
      <c r="C2373">
        <v>128405</v>
      </c>
      <c r="D2373" s="2">
        <v>1511.51</v>
      </c>
      <c r="E2373" s="1">
        <v>45840</v>
      </c>
      <c r="F2373" t="s">
        <v>51</v>
      </c>
    </row>
    <row r="2374" spans="1:6" x14ac:dyDescent="0.25">
      <c r="A2374" t="str">
        <f>"00565"</f>
        <v>00565</v>
      </c>
      <c r="B2374" t="s">
        <v>92</v>
      </c>
      <c r="C2374">
        <v>128406</v>
      </c>
      <c r="D2374" s="2">
        <v>4840.78</v>
      </c>
      <c r="E2374" s="1">
        <v>45840</v>
      </c>
      <c r="F2374" t="s">
        <v>51</v>
      </c>
    </row>
    <row r="2375" spans="1:6" x14ac:dyDescent="0.25">
      <c r="A2375" t="str">
        <f>"03819"</f>
        <v>03819</v>
      </c>
      <c r="B2375" t="s">
        <v>539</v>
      </c>
      <c r="C2375">
        <v>128407</v>
      </c>
      <c r="D2375" s="2">
        <v>4985.5</v>
      </c>
      <c r="E2375" s="1">
        <v>45840</v>
      </c>
      <c r="F2375" t="s">
        <v>51</v>
      </c>
    </row>
    <row r="2376" spans="1:6" x14ac:dyDescent="0.25">
      <c r="A2376" t="str">
        <f>"04331"</f>
        <v>04331</v>
      </c>
      <c r="B2376" t="s">
        <v>96</v>
      </c>
      <c r="C2376">
        <v>128408</v>
      </c>
      <c r="D2376" s="2">
        <v>1995</v>
      </c>
      <c r="E2376" s="1">
        <v>45840</v>
      </c>
      <c r="F2376" t="s">
        <v>51</v>
      </c>
    </row>
    <row r="2377" spans="1:6" x14ac:dyDescent="0.25">
      <c r="A2377" t="str">
        <f>"04331"</f>
        <v>04331</v>
      </c>
      <c r="B2377" t="s">
        <v>96</v>
      </c>
      <c r="C2377">
        <v>128409</v>
      </c>
      <c r="D2377" s="2">
        <v>4208.1899999999996</v>
      </c>
      <c r="E2377" s="1">
        <v>45840</v>
      </c>
      <c r="F2377" t="s">
        <v>51</v>
      </c>
    </row>
    <row r="2378" spans="1:6" x14ac:dyDescent="0.25">
      <c r="A2378" t="str">
        <f>"04331"</f>
        <v>04331</v>
      </c>
      <c r="B2378" t="s">
        <v>96</v>
      </c>
      <c r="C2378">
        <v>128410</v>
      </c>
      <c r="D2378" s="2">
        <v>87264.55</v>
      </c>
      <c r="E2378" s="1">
        <v>45840</v>
      </c>
      <c r="F2378" t="s">
        <v>51</v>
      </c>
    </row>
    <row r="2379" spans="1:6" x14ac:dyDescent="0.25">
      <c r="A2379" t="str">
        <f>"04331"</f>
        <v>04331</v>
      </c>
      <c r="B2379" t="s">
        <v>96</v>
      </c>
      <c r="C2379">
        <v>128411</v>
      </c>
      <c r="D2379" s="2">
        <v>2742.75</v>
      </c>
      <c r="E2379" s="1">
        <v>45840</v>
      </c>
      <c r="F2379" t="s">
        <v>51</v>
      </c>
    </row>
    <row r="2380" spans="1:6" x14ac:dyDescent="0.25">
      <c r="A2380" t="str">
        <f>"05655"</f>
        <v>05655</v>
      </c>
      <c r="B2380" t="s">
        <v>587</v>
      </c>
      <c r="C2380">
        <v>128412</v>
      </c>
      <c r="D2380" s="2">
        <v>300</v>
      </c>
      <c r="E2380" s="1">
        <v>45840</v>
      </c>
      <c r="F2380" t="s">
        <v>51</v>
      </c>
    </row>
    <row r="2381" spans="1:6" x14ac:dyDescent="0.25">
      <c r="A2381" t="str">
        <f>"03974"</f>
        <v>03974</v>
      </c>
      <c r="B2381" t="s">
        <v>252</v>
      </c>
      <c r="C2381">
        <v>128413</v>
      </c>
      <c r="D2381" s="2">
        <v>394.91</v>
      </c>
      <c r="E2381" s="1">
        <v>45840</v>
      </c>
      <c r="F2381" t="s">
        <v>51</v>
      </c>
    </row>
    <row r="2382" spans="1:6" x14ac:dyDescent="0.25">
      <c r="A2382" t="str">
        <f>"05172"</f>
        <v>05172</v>
      </c>
      <c r="B2382" t="s">
        <v>101</v>
      </c>
      <c r="C2382">
        <v>128414</v>
      </c>
      <c r="D2382" s="2">
        <v>912.1</v>
      </c>
      <c r="E2382" s="1">
        <v>45840</v>
      </c>
      <c r="F2382" t="s">
        <v>51</v>
      </c>
    </row>
    <row r="2383" spans="1:6" x14ac:dyDescent="0.25">
      <c r="A2383" t="str">
        <f>"04838"</f>
        <v>04838</v>
      </c>
      <c r="B2383" t="s">
        <v>191</v>
      </c>
      <c r="C2383">
        <v>128415</v>
      </c>
      <c r="D2383" s="2">
        <v>2500</v>
      </c>
      <c r="E2383" s="1">
        <v>45840</v>
      </c>
      <c r="F2383" t="s">
        <v>51</v>
      </c>
    </row>
    <row r="2384" spans="1:6" x14ac:dyDescent="0.25">
      <c r="A2384" t="str">
        <f>"01648"</f>
        <v>01648</v>
      </c>
      <c r="B2384" t="s">
        <v>103</v>
      </c>
      <c r="C2384">
        <v>128416</v>
      </c>
      <c r="D2384" s="2">
        <v>974.77</v>
      </c>
      <c r="E2384" s="1">
        <v>45840</v>
      </c>
      <c r="F2384" t="s">
        <v>51</v>
      </c>
    </row>
    <row r="2385" spans="1:6" x14ac:dyDescent="0.25">
      <c r="A2385" t="str">
        <f>"03329"</f>
        <v>03329</v>
      </c>
      <c r="B2385" t="s">
        <v>107</v>
      </c>
      <c r="C2385">
        <v>128417</v>
      </c>
      <c r="D2385" s="2">
        <v>2946.86</v>
      </c>
      <c r="E2385" s="1">
        <v>45840</v>
      </c>
      <c r="F2385" t="s">
        <v>51</v>
      </c>
    </row>
    <row r="2386" spans="1:6" x14ac:dyDescent="0.25">
      <c r="A2386" t="str">
        <f>"02536"</f>
        <v>02536</v>
      </c>
      <c r="B2386" t="s">
        <v>108</v>
      </c>
      <c r="C2386">
        <v>128418</v>
      </c>
      <c r="D2386" s="2">
        <v>266.8</v>
      </c>
      <c r="E2386" s="1">
        <v>45840</v>
      </c>
      <c r="F2386" t="s">
        <v>51</v>
      </c>
    </row>
    <row r="2387" spans="1:6" x14ac:dyDescent="0.25">
      <c r="A2387" t="str">
        <f>"05378"</f>
        <v>05378</v>
      </c>
      <c r="B2387" t="s">
        <v>571</v>
      </c>
      <c r="C2387">
        <v>128419</v>
      </c>
      <c r="D2387" s="2">
        <v>2807.43</v>
      </c>
      <c r="E2387" s="1">
        <v>45840</v>
      </c>
      <c r="F2387" t="s">
        <v>51</v>
      </c>
    </row>
    <row r="2388" spans="1:6" x14ac:dyDescent="0.25">
      <c r="A2388" t="str">
        <f>"00757"</f>
        <v>00757</v>
      </c>
      <c r="B2388" t="s">
        <v>588</v>
      </c>
      <c r="C2388">
        <v>128420</v>
      </c>
      <c r="D2388" s="2">
        <v>2418</v>
      </c>
      <c r="E2388" s="1">
        <v>45840</v>
      </c>
      <c r="F2388" t="s">
        <v>51</v>
      </c>
    </row>
    <row r="2389" spans="1:6" x14ac:dyDescent="0.25">
      <c r="A2389" t="str">
        <f>"02571"</f>
        <v>02571</v>
      </c>
      <c r="B2389" t="s">
        <v>362</v>
      </c>
      <c r="C2389">
        <v>128421</v>
      </c>
      <c r="D2389" s="2">
        <v>506</v>
      </c>
      <c r="E2389" s="1">
        <v>45840</v>
      </c>
      <c r="F2389" t="s">
        <v>51</v>
      </c>
    </row>
    <row r="2390" spans="1:6" x14ac:dyDescent="0.25">
      <c r="A2390" t="str">
        <f>"04949"</f>
        <v>04949</v>
      </c>
      <c r="B2390" t="s">
        <v>362</v>
      </c>
      <c r="C2390">
        <v>128422</v>
      </c>
      <c r="D2390" s="2">
        <v>49</v>
      </c>
      <c r="E2390" s="1">
        <v>45840</v>
      </c>
      <c r="F2390" t="s">
        <v>51</v>
      </c>
    </row>
    <row r="2391" spans="1:6" x14ac:dyDescent="0.25">
      <c r="A2391" t="str">
        <f>"04760"</f>
        <v>04760</v>
      </c>
      <c r="B2391" t="s">
        <v>158</v>
      </c>
      <c r="C2391">
        <v>128423</v>
      </c>
      <c r="D2391" s="2">
        <v>715</v>
      </c>
      <c r="E2391" s="1">
        <v>45840</v>
      </c>
      <c r="F2391" t="s">
        <v>51</v>
      </c>
    </row>
    <row r="2392" spans="1:6" x14ac:dyDescent="0.25">
      <c r="A2392" t="str">
        <f>"00437"</f>
        <v>00437</v>
      </c>
      <c r="B2392" t="s">
        <v>113</v>
      </c>
      <c r="C2392">
        <v>128424</v>
      </c>
      <c r="D2392" s="2">
        <v>63.96</v>
      </c>
      <c r="E2392" s="1">
        <v>45840</v>
      </c>
      <c r="F2392" t="s">
        <v>51</v>
      </c>
    </row>
    <row r="2393" spans="1:6" x14ac:dyDescent="0.25">
      <c r="A2393" t="str">
        <f>"05538"</f>
        <v>05538</v>
      </c>
      <c r="B2393" t="s">
        <v>115</v>
      </c>
      <c r="C2393">
        <v>128425</v>
      </c>
      <c r="D2393" s="2">
        <v>1203.8699999999999</v>
      </c>
      <c r="E2393" s="1">
        <v>45840</v>
      </c>
      <c r="F2393" t="s">
        <v>51</v>
      </c>
    </row>
    <row r="2394" spans="1:6" x14ac:dyDescent="0.25">
      <c r="A2394" t="str">
        <f>"04876"</f>
        <v>04876</v>
      </c>
      <c r="B2394" t="s">
        <v>589</v>
      </c>
      <c r="C2394">
        <v>128426</v>
      </c>
      <c r="D2394" s="2">
        <v>67539.5</v>
      </c>
      <c r="E2394" s="1">
        <v>45840</v>
      </c>
      <c r="F2394" t="s">
        <v>51</v>
      </c>
    </row>
    <row r="2395" spans="1:6" x14ac:dyDescent="0.25">
      <c r="A2395" t="str">
        <f>"05566"</f>
        <v>05566</v>
      </c>
      <c r="B2395" t="s">
        <v>317</v>
      </c>
      <c r="C2395">
        <v>128427</v>
      </c>
      <c r="D2395" s="2">
        <v>120748.99</v>
      </c>
      <c r="E2395" s="1">
        <v>45840</v>
      </c>
      <c r="F2395" t="s">
        <v>51</v>
      </c>
    </row>
    <row r="2396" spans="1:6" x14ac:dyDescent="0.25">
      <c r="A2396" t="str">
        <f>"00916"</f>
        <v>00916</v>
      </c>
      <c r="B2396" t="s">
        <v>123</v>
      </c>
      <c r="C2396">
        <v>128428</v>
      </c>
      <c r="D2396" s="2">
        <v>1247.5</v>
      </c>
      <c r="E2396" s="1">
        <v>45840</v>
      </c>
      <c r="F2396" t="s">
        <v>51</v>
      </c>
    </row>
    <row r="2397" spans="1:6" x14ac:dyDescent="0.25">
      <c r="A2397" t="str">
        <f>"00936"</f>
        <v>00936</v>
      </c>
      <c r="B2397" t="s">
        <v>124</v>
      </c>
      <c r="C2397">
        <v>128429</v>
      </c>
      <c r="D2397" s="2">
        <v>516.62</v>
      </c>
      <c r="E2397" s="1">
        <v>45840</v>
      </c>
      <c r="F2397" t="s">
        <v>51</v>
      </c>
    </row>
    <row r="2398" spans="1:6" x14ac:dyDescent="0.25">
      <c r="A2398" t="str">
        <f>"02511"</f>
        <v>02511</v>
      </c>
      <c r="B2398" t="s">
        <v>229</v>
      </c>
      <c r="C2398">
        <v>128430</v>
      </c>
      <c r="D2398" s="2">
        <v>298.73</v>
      </c>
      <c r="E2398" s="1">
        <v>45840</v>
      </c>
      <c r="F2398" t="s">
        <v>51</v>
      </c>
    </row>
    <row r="2399" spans="1:6" x14ac:dyDescent="0.25">
      <c r="A2399" t="str">
        <f>"03237"</f>
        <v>03237</v>
      </c>
      <c r="B2399" t="s">
        <v>128</v>
      </c>
      <c r="C2399">
        <v>128431</v>
      </c>
      <c r="D2399" s="2">
        <v>604.45000000000005</v>
      </c>
      <c r="E2399" s="1">
        <v>45840</v>
      </c>
      <c r="F2399" t="s">
        <v>51</v>
      </c>
    </row>
    <row r="2400" spans="1:6" x14ac:dyDescent="0.25">
      <c r="A2400" t="str">
        <f>"05325"</f>
        <v>05325</v>
      </c>
      <c r="B2400" t="s">
        <v>129</v>
      </c>
      <c r="C2400">
        <v>128432</v>
      </c>
      <c r="D2400" s="2">
        <v>129.94999999999999</v>
      </c>
      <c r="E2400" s="1">
        <v>45840</v>
      </c>
      <c r="F2400" t="s">
        <v>51</v>
      </c>
    </row>
    <row r="2401" spans="1:6" x14ac:dyDescent="0.25">
      <c r="A2401" t="str">
        <f>"00336"</f>
        <v>00336</v>
      </c>
      <c r="B2401" t="s">
        <v>232</v>
      </c>
      <c r="C2401">
        <v>128433</v>
      </c>
      <c r="D2401" s="2">
        <v>83</v>
      </c>
      <c r="E2401" s="1">
        <v>45840</v>
      </c>
      <c r="F2401" t="s">
        <v>51</v>
      </c>
    </row>
    <row r="2402" spans="1:6" x14ac:dyDescent="0.25">
      <c r="A2402" t="str">
        <f>"01247"</f>
        <v>01247</v>
      </c>
      <c r="B2402" t="s">
        <v>168</v>
      </c>
      <c r="C2402">
        <v>128434</v>
      </c>
      <c r="D2402" s="2">
        <v>797.5</v>
      </c>
      <c r="E2402" s="1">
        <v>45840</v>
      </c>
      <c r="F2402" t="s">
        <v>51</v>
      </c>
    </row>
    <row r="2403" spans="1:6" x14ac:dyDescent="0.25">
      <c r="A2403" t="str">
        <f>"05361"</f>
        <v>05361</v>
      </c>
      <c r="B2403" t="s">
        <v>499</v>
      </c>
      <c r="C2403">
        <v>128435</v>
      </c>
      <c r="D2403" s="2">
        <v>67.150000000000006</v>
      </c>
      <c r="E2403" s="1">
        <v>45840</v>
      </c>
      <c r="F2403" t="s">
        <v>51</v>
      </c>
    </row>
    <row r="2404" spans="1:6" x14ac:dyDescent="0.25">
      <c r="A2404" t="str">
        <f>"03833"</f>
        <v>03833</v>
      </c>
      <c r="B2404" t="s">
        <v>590</v>
      </c>
      <c r="C2404">
        <v>128436</v>
      </c>
      <c r="D2404" s="2">
        <v>465.06</v>
      </c>
      <c r="E2404" s="1">
        <v>45840</v>
      </c>
      <c r="F2404" t="s">
        <v>51</v>
      </c>
    </row>
    <row r="2405" spans="1:6" x14ac:dyDescent="0.25">
      <c r="A2405" t="str">
        <f>"03963"</f>
        <v>03963</v>
      </c>
      <c r="B2405" t="s">
        <v>207</v>
      </c>
      <c r="C2405">
        <v>128437</v>
      </c>
      <c r="D2405" s="2">
        <v>1166</v>
      </c>
      <c r="E2405" s="1">
        <v>45840</v>
      </c>
      <c r="F2405" t="s">
        <v>51</v>
      </c>
    </row>
    <row r="2406" spans="1:6" x14ac:dyDescent="0.25">
      <c r="A2406" t="str">
        <f>"01491"</f>
        <v>01491</v>
      </c>
      <c r="B2406" t="s">
        <v>185</v>
      </c>
      <c r="C2406">
        <v>128438</v>
      </c>
      <c r="D2406" s="2">
        <v>7985.43</v>
      </c>
      <c r="E2406" s="1">
        <v>45840</v>
      </c>
      <c r="F2406" t="s">
        <v>51</v>
      </c>
    </row>
    <row r="2407" spans="1:6" x14ac:dyDescent="0.25">
      <c r="A2407" t="str">
        <f>"04331"</f>
        <v>04331</v>
      </c>
      <c r="B2407" t="s">
        <v>96</v>
      </c>
      <c r="C2407">
        <v>128439</v>
      </c>
      <c r="D2407" s="2">
        <v>5474.7</v>
      </c>
      <c r="E2407" s="1">
        <v>45840</v>
      </c>
      <c r="F2407" t="s">
        <v>51</v>
      </c>
    </row>
    <row r="2408" spans="1:6" x14ac:dyDescent="0.25">
      <c r="A2408" t="str">
        <f>"04331"</f>
        <v>04331</v>
      </c>
      <c r="B2408" t="s">
        <v>96</v>
      </c>
      <c r="C2408">
        <v>128440</v>
      </c>
      <c r="D2408" s="2">
        <v>13500</v>
      </c>
      <c r="E2408" s="1">
        <v>45840</v>
      </c>
      <c r="F2408" t="s">
        <v>51</v>
      </c>
    </row>
    <row r="2409" spans="1:6" x14ac:dyDescent="0.25">
      <c r="A2409" t="str">
        <f>"04331"</f>
        <v>04331</v>
      </c>
      <c r="B2409" t="s">
        <v>96</v>
      </c>
      <c r="C2409">
        <v>128441</v>
      </c>
      <c r="D2409" s="2">
        <v>18750</v>
      </c>
      <c r="E2409" s="1">
        <v>45840</v>
      </c>
      <c r="F2409" t="s">
        <v>51</v>
      </c>
    </row>
    <row r="2410" spans="1:6" x14ac:dyDescent="0.25">
      <c r="A2410" t="str">
        <f>"04331"</f>
        <v>04331</v>
      </c>
      <c r="B2410" t="s">
        <v>96</v>
      </c>
      <c r="C2410">
        <v>128442</v>
      </c>
      <c r="D2410" s="2">
        <v>9600</v>
      </c>
      <c r="E2410" s="1">
        <v>45840</v>
      </c>
      <c r="F2410" t="s">
        <v>51</v>
      </c>
    </row>
    <row r="2411" spans="1:6" x14ac:dyDescent="0.25">
      <c r="A2411" t="str">
        <f>"00900"</f>
        <v>00900</v>
      </c>
      <c r="B2411" t="s">
        <v>163</v>
      </c>
      <c r="C2411">
        <v>128443</v>
      </c>
      <c r="D2411" s="2">
        <v>8534</v>
      </c>
      <c r="E2411" s="1">
        <v>45840</v>
      </c>
      <c r="F2411" t="s">
        <v>51</v>
      </c>
    </row>
    <row r="2412" spans="1:6" x14ac:dyDescent="0.25">
      <c r="A2412" t="str">
        <f>"02600"</f>
        <v>02600</v>
      </c>
      <c r="B2412" t="s">
        <v>356</v>
      </c>
      <c r="C2412">
        <v>128444</v>
      </c>
      <c r="D2412" s="2">
        <v>5903.37</v>
      </c>
      <c r="E2412" s="1">
        <v>45840</v>
      </c>
      <c r="F2412" t="s">
        <v>51</v>
      </c>
    </row>
    <row r="2413" spans="1:6" x14ac:dyDescent="0.25">
      <c r="A2413" t="str">
        <f>"04312"</f>
        <v>04312</v>
      </c>
      <c r="B2413" t="s">
        <v>299</v>
      </c>
      <c r="C2413">
        <v>128445</v>
      </c>
      <c r="D2413" s="2">
        <v>16216.25</v>
      </c>
      <c r="E2413" s="1">
        <v>45840</v>
      </c>
      <c r="F2413" t="s">
        <v>51</v>
      </c>
    </row>
    <row r="2414" spans="1:6" x14ac:dyDescent="0.25">
      <c r="A2414" t="str">
        <f>"01076"</f>
        <v>01076</v>
      </c>
      <c r="B2414" t="s">
        <v>37</v>
      </c>
      <c r="C2414">
        <v>2178</v>
      </c>
      <c r="D2414" s="2">
        <v>3698.36</v>
      </c>
      <c r="E2414" s="1">
        <v>45841</v>
      </c>
      <c r="F2414" t="s">
        <v>10</v>
      </c>
    </row>
    <row r="2415" spans="1:6" x14ac:dyDescent="0.25">
      <c r="A2415" t="str">
        <f>"03162"</f>
        <v>03162</v>
      </c>
      <c r="B2415" t="s">
        <v>9</v>
      </c>
      <c r="C2415">
        <v>2190</v>
      </c>
      <c r="D2415" s="2">
        <v>43585.3</v>
      </c>
      <c r="E2415" s="1">
        <v>45841</v>
      </c>
      <c r="F2415" t="s">
        <v>10</v>
      </c>
    </row>
    <row r="2416" spans="1:6" x14ac:dyDescent="0.25">
      <c r="A2416" t="str">
        <f>"03162"</f>
        <v>03162</v>
      </c>
      <c r="B2416" t="s">
        <v>9</v>
      </c>
      <c r="C2416">
        <v>2166</v>
      </c>
      <c r="D2416" s="2">
        <v>40002.21</v>
      </c>
      <c r="E2416" s="1">
        <v>45845</v>
      </c>
      <c r="F2416" t="s">
        <v>15</v>
      </c>
    </row>
    <row r="2417" spans="1:6" x14ac:dyDescent="0.25">
      <c r="A2417" t="str">
        <f>"03162"</f>
        <v>03162</v>
      </c>
      <c r="B2417" t="s">
        <v>9</v>
      </c>
      <c r="C2417">
        <v>2166</v>
      </c>
      <c r="D2417" s="2">
        <v>-40002.21</v>
      </c>
      <c r="E2417" s="1">
        <v>45845</v>
      </c>
      <c r="F2417" t="s">
        <v>15</v>
      </c>
    </row>
    <row r="2418" spans="1:6" x14ac:dyDescent="0.25">
      <c r="A2418" t="str">
        <f>"04614"</f>
        <v>04614</v>
      </c>
      <c r="B2418" t="s">
        <v>29</v>
      </c>
      <c r="C2418">
        <v>2192</v>
      </c>
      <c r="D2418" s="2">
        <v>1915.35</v>
      </c>
      <c r="E2418" s="1">
        <v>45845</v>
      </c>
      <c r="F2418" t="s">
        <v>10</v>
      </c>
    </row>
    <row r="2419" spans="1:6" x14ac:dyDescent="0.25">
      <c r="A2419" t="str">
        <f>"05226"</f>
        <v>05226</v>
      </c>
      <c r="B2419" t="s">
        <v>13</v>
      </c>
      <c r="C2419">
        <v>2211</v>
      </c>
      <c r="D2419" s="2">
        <v>10877.88</v>
      </c>
      <c r="E2419" s="1">
        <v>45846</v>
      </c>
      <c r="F2419" t="s">
        <v>10</v>
      </c>
    </row>
    <row r="2420" spans="1:6" x14ac:dyDescent="0.25">
      <c r="A2420" t="str">
        <f>"00328"</f>
        <v>00328</v>
      </c>
      <c r="B2420" t="s">
        <v>26</v>
      </c>
      <c r="C2420">
        <v>2176</v>
      </c>
      <c r="D2420" s="2">
        <v>395164.44</v>
      </c>
      <c r="E2420" s="1">
        <v>45847</v>
      </c>
      <c r="F2420" t="s">
        <v>10</v>
      </c>
    </row>
    <row r="2421" spans="1:6" x14ac:dyDescent="0.25">
      <c r="A2421" t="str">
        <f>"04762"</f>
        <v>04762</v>
      </c>
      <c r="B2421" t="s">
        <v>25</v>
      </c>
      <c r="C2421">
        <v>2209</v>
      </c>
      <c r="D2421" s="2">
        <v>307707.03999999998</v>
      </c>
      <c r="E2421" s="1">
        <v>45847</v>
      </c>
      <c r="F2421" t="s">
        <v>10</v>
      </c>
    </row>
    <row r="2422" spans="1:6" x14ac:dyDescent="0.25">
      <c r="A2422" t="str">
        <f>"00555"</f>
        <v>00555</v>
      </c>
      <c r="B2422" t="s">
        <v>16</v>
      </c>
      <c r="C2422">
        <v>2167</v>
      </c>
      <c r="D2422" s="2">
        <v>19442.16</v>
      </c>
      <c r="E2422" s="1">
        <v>45849</v>
      </c>
      <c r="F2422" t="s">
        <v>10</v>
      </c>
    </row>
    <row r="2423" spans="1:6" x14ac:dyDescent="0.25">
      <c r="A2423" t="str">
        <f>"01532"</f>
        <v>01532</v>
      </c>
      <c r="B2423" t="s">
        <v>17</v>
      </c>
      <c r="C2423">
        <v>2168</v>
      </c>
      <c r="D2423" s="2">
        <v>163991.67999999999</v>
      </c>
      <c r="E2423" s="1">
        <v>45849</v>
      </c>
      <c r="F2423" t="s">
        <v>10</v>
      </c>
    </row>
    <row r="2424" spans="1:6" x14ac:dyDescent="0.25">
      <c r="A2424" t="str">
        <f>"03818"</f>
        <v>03818</v>
      </c>
      <c r="B2424" t="s">
        <v>19</v>
      </c>
      <c r="C2424">
        <v>2170</v>
      </c>
      <c r="D2424" s="2">
        <v>739.56</v>
      </c>
      <c r="E2424" s="1">
        <v>45849</v>
      </c>
      <c r="F2424" t="s">
        <v>10</v>
      </c>
    </row>
    <row r="2425" spans="1:6" x14ac:dyDescent="0.25">
      <c r="A2425" t="str">
        <f>"04330"</f>
        <v>04330</v>
      </c>
      <c r="B2425" t="s">
        <v>21</v>
      </c>
      <c r="C2425">
        <v>2171</v>
      </c>
      <c r="D2425" s="2">
        <v>138.46</v>
      </c>
      <c r="E2425" s="1">
        <v>45849</v>
      </c>
      <c r="F2425" t="s">
        <v>10</v>
      </c>
    </row>
    <row r="2426" spans="1:6" x14ac:dyDescent="0.25">
      <c r="A2426" t="str">
        <f>"04777"</f>
        <v>04777</v>
      </c>
      <c r="B2426" t="s">
        <v>22</v>
      </c>
      <c r="C2426">
        <v>2172</v>
      </c>
      <c r="D2426" s="2">
        <v>746.15</v>
      </c>
      <c r="E2426" s="1">
        <v>45849</v>
      </c>
      <c r="F2426" t="s">
        <v>10</v>
      </c>
    </row>
    <row r="2427" spans="1:6" x14ac:dyDescent="0.25">
      <c r="A2427" t="str">
        <f>"04987"</f>
        <v>04987</v>
      </c>
      <c r="B2427" t="s">
        <v>21</v>
      </c>
      <c r="C2427">
        <v>2173</v>
      </c>
      <c r="D2427" s="2">
        <v>670.66</v>
      </c>
      <c r="E2427" s="1">
        <v>45849</v>
      </c>
      <c r="F2427" t="s">
        <v>10</v>
      </c>
    </row>
    <row r="2428" spans="1:6" x14ac:dyDescent="0.25">
      <c r="A2428" t="str">
        <f>"05331"</f>
        <v>05331</v>
      </c>
      <c r="B2428" t="s">
        <v>23</v>
      </c>
      <c r="C2428">
        <v>2174</v>
      </c>
      <c r="D2428" s="2">
        <v>553.85</v>
      </c>
      <c r="E2428" s="1">
        <v>45849</v>
      </c>
      <c r="F2428" t="s">
        <v>10</v>
      </c>
    </row>
    <row r="2429" spans="1:6" x14ac:dyDescent="0.25">
      <c r="A2429" t="str">
        <f>"03788"</f>
        <v>03788</v>
      </c>
      <c r="B2429" t="s">
        <v>18</v>
      </c>
      <c r="C2429">
        <v>2169</v>
      </c>
      <c r="D2429" s="2">
        <v>23423.21</v>
      </c>
      <c r="E2429" s="1">
        <v>45852</v>
      </c>
      <c r="F2429" t="s">
        <v>10</v>
      </c>
    </row>
    <row r="2430" spans="1:6" x14ac:dyDescent="0.25">
      <c r="A2430" t="str">
        <f>"1"</f>
        <v>1</v>
      </c>
      <c r="B2430" t="s">
        <v>522</v>
      </c>
      <c r="C2430">
        <v>127889</v>
      </c>
      <c r="D2430" s="2">
        <v>505</v>
      </c>
      <c r="E2430" s="1">
        <v>45853</v>
      </c>
      <c r="F2430" t="s">
        <v>15</v>
      </c>
    </row>
    <row r="2431" spans="1:6" x14ac:dyDescent="0.25">
      <c r="A2431" t="str">
        <f>"1"</f>
        <v>1</v>
      </c>
      <c r="B2431" t="s">
        <v>528</v>
      </c>
      <c r="C2431">
        <v>127921</v>
      </c>
      <c r="D2431" s="2">
        <v>114</v>
      </c>
      <c r="E2431" s="1">
        <v>45853</v>
      </c>
      <c r="F2431" t="s">
        <v>15</v>
      </c>
    </row>
    <row r="2432" spans="1:6" x14ac:dyDescent="0.25">
      <c r="A2432" t="str">
        <f>"04755"</f>
        <v>04755</v>
      </c>
      <c r="B2432" t="s">
        <v>208</v>
      </c>
      <c r="C2432">
        <v>128446</v>
      </c>
      <c r="D2432" s="2">
        <v>6</v>
      </c>
      <c r="E2432" s="1">
        <v>45853</v>
      </c>
      <c r="F2432" t="s">
        <v>51</v>
      </c>
    </row>
    <row r="2433" spans="1:6" x14ac:dyDescent="0.25">
      <c r="A2433" t="str">
        <f>"04925"</f>
        <v>04925</v>
      </c>
      <c r="B2433" t="s">
        <v>53</v>
      </c>
      <c r="C2433">
        <v>128447</v>
      </c>
      <c r="D2433" s="2">
        <v>1512.4</v>
      </c>
      <c r="E2433" s="1">
        <v>45853</v>
      </c>
      <c r="F2433" t="s">
        <v>51</v>
      </c>
    </row>
    <row r="2434" spans="1:6" x14ac:dyDescent="0.25">
      <c r="A2434" t="str">
        <f>"04555"</f>
        <v>04555</v>
      </c>
      <c r="B2434" t="s">
        <v>54</v>
      </c>
      <c r="C2434">
        <v>128448</v>
      </c>
      <c r="D2434" s="2">
        <v>1271.3399999999999</v>
      </c>
      <c r="E2434" s="1">
        <v>45853</v>
      </c>
      <c r="F2434" t="s">
        <v>51</v>
      </c>
    </row>
    <row r="2435" spans="1:6" x14ac:dyDescent="0.25">
      <c r="A2435" t="str">
        <f>"05398"</f>
        <v>05398</v>
      </c>
      <c r="B2435" t="s">
        <v>142</v>
      </c>
      <c r="C2435">
        <v>128449</v>
      </c>
      <c r="D2435" s="2">
        <v>1182.2</v>
      </c>
      <c r="E2435" s="1">
        <v>45853</v>
      </c>
      <c r="F2435" t="s">
        <v>51</v>
      </c>
    </row>
    <row r="2436" spans="1:6" x14ac:dyDescent="0.25">
      <c r="A2436" t="str">
        <f>"05635"</f>
        <v>05635</v>
      </c>
      <c r="B2436" t="s">
        <v>591</v>
      </c>
      <c r="C2436">
        <v>128450</v>
      </c>
      <c r="D2436" s="2">
        <v>1259.7</v>
      </c>
      <c r="E2436" s="1">
        <v>45853</v>
      </c>
      <c r="F2436" t="s">
        <v>51</v>
      </c>
    </row>
    <row r="2437" spans="1:6" x14ac:dyDescent="0.25">
      <c r="A2437" t="str">
        <f>"04018"</f>
        <v>04018</v>
      </c>
      <c r="B2437" t="s">
        <v>45</v>
      </c>
      <c r="C2437">
        <v>128451</v>
      </c>
      <c r="D2437" s="2">
        <v>1283.9000000000001</v>
      </c>
      <c r="E2437" s="1">
        <v>45853</v>
      </c>
      <c r="F2437" t="s">
        <v>51</v>
      </c>
    </row>
    <row r="2438" spans="1:6" x14ac:dyDescent="0.25">
      <c r="A2438" t="str">
        <f>"04096"</f>
        <v>04096</v>
      </c>
      <c r="B2438" t="s">
        <v>45</v>
      </c>
      <c r="C2438">
        <v>128452</v>
      </c>
      <c r="D2438" s="2">
        <v>111.74</v>
      </c>
      <c r="E2438" s="1">
        <v>45853</v>
      </c>
      <c r="F2438" t="s">
        <v>51</v>
      </c>
    </row>
    <row r="2439" spans="1:6" x14ac:dyDescent="0.25">
      <c r="A2439" t="str">
        <f>"04463"</f>
        <v>04463</v>
      </c>
      <c r="B2439" t="s">
        <v>45</v>
      </c>
      <c r="C2439">
        <v>128453</v>
      </c>
      <c r="D2439" s="2">
        <v>62.07</v>
      </c>
      <c r="E2439" s="1">
        <v>45853</v>
      </c>
      <c r="F2439" t="s">
        <v>51</v>
      </c>
    </row>
    <row r="2440" spans="1:6" x14ac:dyDescent="0.25">
      <c r="A2440" t="str">
        <f>"04464"</f>
        <v>04464</v>
      </c>
      <c r="B2440" t="s">
        <v>45</v>
      </c>
      <c r="C2440">
        <v>128454</v>
      </c>
      <c r="D2440" s="2">
        <v>62.07</v>
      </c>
      <c r="E2440" s="1">
        <v>45853</v>
      </c>
      <c r="F2440" t="s">
        <v>51</v>
      </c>
    </row>
    <row r="2441" spans="1:6" x14ac:dyDescent="0.25">
      <c r="A2441" t="str">
        <f>"04719"</f>
        <v>04719</v>
      </c>
      <c r="B2441" t="s">
        <v>45</v>
      </c>
      <c r="C2441">
        <v>128455</v>
      </c>
      <c r="D2441" s="2">
        <v>289.32</v>
      </c>
      <c r="E2441" s="1">
        <v>45853</v>
      </c>
      <c r="F2441" t="s">
        <v>51</v>
      </c>
    </row>
    <row r="2442" spans="1:6" x14ac:dyDescent="0.25">
      <c r="A2442" t="str">
        <f>"90682"</f>
        <v>90682</v>
      </c>
      <c r="B2442" t="s">
        <v>57</v>
      </c>
      <c r="C2442">
        <v>128456</v>
      </c>
      <c r="D2442" s="2">
        <v>2643.73</v>
      </c>
      <c r="E2442" s="1">
        <v>45853</v>
      </c>
      <c r="F2442" t="s">
        <v>51</v>
      </c>
    </row>
    <row r="2443" spans="1:6" x14ac:dyDescent="0.25">
      <c r="A2443" t="str">
        <f>"00115"</f>
        <v>00115</v>
      </c>
      <c r="B2443" t="s">
        <v>213</v>
      </c>
      <c r="C2443">
        <v>128457</v>
      </c>
      <c r="D2443" s="2">
        <v>629.25</v>
      </c>
      <c r="E2443" s="1">
        <v>45853</v>
      </c>
      <c r="F2443" t="s">
        <v>51</v>
      </c>
    </row>
    <row r="2444" spans="1:6" x14ac:dyDescent="0.25">
      <c r="A2444" t="str">
        <f>"04621"</f>
        <v>04621</v>
      </c>
      <c r="B2444" t="s">
        <v>359</v>
      </c>
      <c r="C2444">
        <v>128458</v>
      </c>
      <c r="D2444" s="2">
        <v>184</v>
      </c>
      <c r="E2444" s="1">
        <v>45853</v>
      </c>
      <c r="F2444" t="s">
        <v>51</v>
      </c>
    </row>
    <row r="2445" spans="1:6" x14ac:dyDescent="0.25">
      <c r="A2445" t="str">
        <f>"05126"</f>
        <v>05126</v>
      </c>
      <c r="B2445" t="s">
        <v>334</v>
      </c>
      <c r="C2445">
        <v>128459</v>
      </c>
      <c r="D2445" s="2">
        <v>19537.939999999999</v>
      </c>
      <c r="E2445" s="1">
        <v>45853</v>
      </c>
      <c r="F2445" t="s">
        <v>51</v>
      </c>
    </row>
    <row r="2446" spans="1:6" x14ac:dyDescent="0.25">
      <c r="A2446" t="str">
        <f>"05166"</f>
        <v>05166</v>
      </c>
      <c r="B2446" t="s">
        <v>62</v>
      </c>
      <c r="C2446">
        <v>128460</v>
      </c>
      <c r="D2446" s="2">
        <v>328.12</v>
      </c>
      <c r="E2446" s="1">
        <v>45853</v>
      </c>
      <c r="F2446" t="s">
        <v>51</v>
      </c>
    </row>
    <row r="2447" spans="1:6" x14ac:dyDescent="0.25">
      <c r="A2447" t="str">
        <f>"05391"</f>
        <v>05391</v>
      </c>
      <c r="B2447" t="s">
        <v>515</v>
      </c>
      <c r="C2447">
        <v>128461</v>
      </c>
      <c r="D2447" s="2">
        <v>377795.52</v>
      </c>
      <c r="E2447" s="1">
        <v>45853</v>
      </c>
      <c r="F2447" t="s">
        <v>51</v>
      </c>
    </row>
    <row r="2448" spans="1:6" x14ac:dyDescent="0.25">
      <c r="A2448" t="str">
        <f>"01596"</f>
        <v>01596</v>
      </c>
      <c r="B2448" t="s">
        <v>66</v>
      </c>
      <c r="C2448">
        <v>128462</v>
      </c>
      <c r="D2448" s="2">
        <v>180</v>
      </c>
      <c r="E2448" s="1">
        <v>45853</v>
      </c>
      <c r="F2448" t="s">
        <v>51</v>
      </c>
    </row>
    <row r="2449" spans="1:6" x14ac:dyDescent="0.25">
      <c r="A2449" t="str">
        <f>"05024"</f>
        <v>05024</v>
      </c>
      <c r="B2449" t="s">
        <v>178</v>
      </c>
      <c r="C2449">
        <v>128463</v>
      </c>
      <c r="D2449" s="2">
        <v>480</v>
      </c>
      <c r="E2449" s="1">
        <v>45853</v>
      </c>
      <c r="F2449" t="s">
        <v>51</v>
      </c>
    </row>
    <row r="2450" spans="1:6" x14ac:dyDescent="0.25">
      <c r="A2450" t="str">
        <f>"00177"</f>
        <v>00177</v>
      </c>
      <c r="B2450" t="s">
        <v>241</v>
      </c>
      <c r="C2450">
        <v>128464</v>
      </c>
      <c r="D2450" s="2">
        <v>812</v>
      </c>
      <c r="E2450" s="1">
        <v>45853</v>
      </c>
      <c r="F2450" t="s">
        <v>51</v>
      </c>
    </row>
    <row r="2451" spans="1:6" x14ac:dyDescent="0.25">
      <c r="A2451" t="str">
        <f>"00543"</f>
        <v>00543</v>
      </c>
      <c r="B2451" t="s">
        <v>70</v>
      </c>
      <c r="C2451">
        <v>128465</v>
      </c>
      <c r="D2451" s="2">
        <v>75</v>
      </c>
      <c r="E2451" s="1">
        <v>45853</v>
      </c>
      <c r="F2451" t="s">
        <v>51</v>
      </c>
    </row>
    <row r="2452" spans="1:6" x14ac:dyDescent="0.25">
      <c r="A2452" t="str">
        <f>"05035"</f>
        <v>05035</v>
      </c>
      <c r="B2452" t="s">
        <v>592</v>
      </c>
      <c r="C2452">
        <v>128466</v>
      </c>
      <c r="D2452" s="2">
        <v>255.41</v>
      </c>
      <c r="E2452" s="1">
        <v>45853</v>
      </c>
      <c r="F2452" t="s">
        <v>51</v>
      </c>
    </row>
    <row r="2453" spans="1:6" x14ac:dyDescent="0.25">
      <c r="A2453" t="str">
        <f>"01241"</f>
        <v>01241</v>
      </c>
      <c r="B2453" t="s">
        <v>149</v>
      </c>
      <c r="C2453">
        <v>128467</v>
      </c>
      <c r="D2453" s="2">
        <v>127.13</v>
      </c>
      <c r="E2453" s="1">
        <v>45853</v>
      </c>
      <c r="F2453" t="s">
        <v>51</v>
      </c>
    </row>
    <row r="2454" spans="1:6" x14ac:dyDescent="0.25">
      <c r="A2454" t="str">
        <f>"04206"</f>
        <v>04206</v>
      </c>
      <c r="B2454" t="s">
        <v>75</v>
      </c>
      <c r="C2454">
        <v>128468</v>
      </c>
      <c r="D2454" s="2">
        <v>245.7</v>
      </c>
      <c r="E2454" s="1">
        <v>45853</v>
      </c>
      <c r="F2454" t="s">
        <v>51</v>
      </c>
    </row>
    <row r="2455" spans="1:6" x14ac:dyDescent="0.25">
      <c r="A2455" t="str">
        <f>"00320"</f>
        <v>00320</v>
      </c>
      <c r="B2455" t="s">
        <v>536</v>
      </c>
      <c r="C2455">
        <v>128469</v>
      </c>
      <c r="D2455" s="2">
        <v>59.2</v>
      </c>
      <c r="E2455" s="1">
        <v>45853</v>
      </c>
      <c r="F2455" t="s">
        <v>51</v>
      </c>
    </row>
    <row r="2456" spans="1:6" x14ac:dyDescent="0.25">
      <c r="A2456" t="str">
        <f>"05478"</f>
        <v>05478</v>
      </c>
      <c r="B2456" t="s">
        <v>150</v>
      </c>
      <c r="C2456">
        <v>128470</v>
      </c>
      <c r="D2456" s="2">
        <v>1706.25</v>
      </c>
      <c r="E2456" s="1">
        <v>45853</v>
      </c>
      <c r="F2456" t="s">
        <v>51</v>
      </c>
    </row>
    <row r="2457" spans="1:6" x14ac:dyDescent="0.25">
      <c r="A2457" t="str">
        <f>"1"</f>
        <v>1</v>
      </c>
      <c r="B2457" t="s">
        <v>593</v>
      </c>
      <c r="C2457">
        <v>128471</v>
      </c>
      <c r="D2457" s="2">
        <v>669</v>
      </c>
      <c r="E2457" s="1">
        <v>45853</v>
      </c>
      <c r="F2457" t="s">
        <v>51</v>
      </c>
    </row>
    <row r="2458" spans="1:6" x14ac:dyDescent="0.25">
      <c r="A2458" t="str">
        <f>"02405"</f>
        <v>02405</v>
      </c>
      <c r="B2458" t="s">
        <v>78</v>
      </c>
      <c r="C2458">
        <v>128472</v>
      </c>
      <c r="D2458" s="2">
        <v>4775.7700000000004</v>
      </c>
      <c r="E2458" s="1">
        <v>45853</v>
      </c>
      <c r="F2458" t="s">
        <v>51</v>
      </c>
    </row>
    <row r="2459" spans="1:6" x14ac:dyDescent="0.25">
      <c r="A2459" t="str">
        <f>"01869"</f>
        <v>01869</v>
      </c>
      <c r="B2459" t="s">
        <v>411</v>
      </c>
      <c r="C2459">
        <v>128473</v>
      </c>
      <c r="D2459" s="2">
        <v>55.2</v>
      </c>
      <c r="E2459" s="1">
        <v>45853</v>
      </c>
      <c r="F2459" t="s">
        <v>51</v>
      </c>
    </row>
    <row r="2460" spans="1:6" x14ac:dyDescent="0.25">
      <c r="A2460" t="str">
        <f>"01877"</f>
        <v>01877</v>
      </c>
      <c r="B2460" t="s">
        <v>79</v>
      </c>
      <c r="C2460">
        <v>128474</v>
      </c>
      <c r="D2460" s="2">
        <v>49.6</v>
      </c>
      <c r="E2460" s="1">
        <v>45853</v>
      </c>
      <c r="F2460" t="s">
        <v>51</v>
      </c>
    </row>
    <row r="2461" spans="1:6" x14ac:dyDescent="0.25">
      <c r="A2461" t="str">
        <f>"03746"</f>
        <v>03746</v>
      </c>
      <c r="B2461" t="s">
        <v>247</v>
      </c>
      <c r="C2461">
        <v>128475</v>
      </c>
      <c r="D2461" s="2">
        <v>24</v>
      </c>
      <c r="E2461" s="1">
        <v>45853</v>
      </c>
      <c r="F2461" t="s">
        <v>51</v>
      </c>
    </row>
    <row r="2462" spans="1:6" x14ac:dyDescent="0.25">
      <c r="A2462" t="str">
        <f>"04558"</f>
        <v>04558</v>
      </c>
      <c r="B2462" t="s">
        <v>594</v>
      </c>
      <c r="C2462">
        <v>128476</v>
      </c>
      <c r="D2462" s="2">
        <v>2500</v>
      </c>
      <c r="E2462" s="1">
        <v>45853</v>
      </c>
      <c r="F2462" t="s">
        <v>51</v>
      </c>
    </row>
    <row r="2463" spans="1:6" x14ac:dyDescent="0.25">
      <c r="A2463" t="str">
        <f>"04895"</f>
        <v>04895</v>
      </c>
      <c r="B2463" t="s">
        <v>83</v>
      </c>
      <c r="C2463">
        <v>128477</v>
      </c>
      <c r="D2463" s="2">
        <v>2662.13</v>
      </c>
      <c r="E2463" s="1">
        <v>45853</v>
      </c>
      <c r="F2463" t="s">
        <v>51</v>
      </c>
    </row>
    <row r="2464" spans="1:6" x14ac:dyDescent="0.25">
      <c r="A2464" t="str">
        <f>"05670"</f>
        <v>05670</v>
      </c>
      <c r="B2464" t="s">
        <v>595</v>
      </c>
      <c r="C2464">
        <v>128479</v>
      </c>
      <c r="D2464" s="2">
        <v>21.98</v>
      </c>
      <c r="E2464" s="1">
        <v>45853</v>
      </c>
      <c r="F2464" t="s">
        <v>51</v>
      </c>
    </row>
    <row r="2465" spans="1:6" x14ac:dyDescent="0.25">
      <c r="A2465" t="str">
        <f>"02969"</f>
        <v>02969</v>
      </c>
      <c r="B2465" t="s">
        <v>374</v>
      </c>
      <c r="C2465">
        <v>128480</v>
      </c>
      <c r="D2465" s="2">
        <v>270</v>
      </c>
      <c r="E2465" s="1">
        <v>45853</v>
      </c>
      <c r="F2465" t="s">
        <v>51</v>
      </c>
    </row>
    <row r="2466" spans="1:6" x14ac:dyDescent="0.25">
      <c r="A2466" t="str">
        <f>"02720"</f>
        <v>02720</v>
      </c>
      <c r="B2466" t="s">
        <v>153</v>
      </c>
      <c r="C2466">
        <v>128481</v>
      </c>
      <c r="D2466" s="2">
        <v>245</v>
      </c>
      <c r="E2466" s="1">
        <v>45853</v>
      </c>
      <c r="F2466" t="s">
        <v>51</v>
      </c>
    </row>
    <row r="2467" spans="1:6" x14ac:dyDescent="0.25">
      <c r="A2467" t="str">
        <f>"04731"</f>
        <v>04731</v>
      </c>
      <c r="B2467" t="s">
        <v>271</v>
      </c>
      <c r="C2467">
        <v>128482</v>
      </c>
      <c r="D2467" s="2">
        <v>262601.36</v>
      </c>
      <c r="E2467" s="1">
        <v>45853</v>
      </c>
      <c r="F2467" t="s">
        <v>51</v>
      </c>
    </row>
    <row r="2468" spans="1:6" x14ac:dyDescent="0.25">
      <c r="A2468" t="str">
        <f>"01415"</f>
        <v>01415</v>
      </c>
      <c r="B2468" t="s">
        <v>89</v>
      </c>
      <c r="C2468">
        <v>128483</v>
      </c>
      <c r="D2468" s="2">
        <v>3279.49</v>
      </c>
      <c r="E2468" s="1">
        <v>45853</v>
      </c>
      <c r="F2468" t="s">
        <v>51</v>
      </c>
    </row>
    <row r="2469" spans="1:6" x14ac:dyDescent="0.25">
      <c r="A2469" t="str">
        <f>"00565"</f>
        <v>00565</v>
      </c>
      <c r="B2469" t="s">
        <v>92</v>
      </c>
      <c r="C2469">
        <v>128484</v>
      </c>
      <c r="D2469" s="2">
        <v>4791.67</v>
      </c>
      <c r="E2469" s="1">
        <v>45853</v>
      </c>
      <c r="F2469" t="s">
        <v>51</v>
      </c>
    </row>
    <row r="2470" spans="1:6" x14ac:dyDescent="0.25">
      <c r="A2470" t="str">
        <f>"03819"</f>
        <v>03819</v>
      </c>
      <c r="B2470" t="s">
        <v>539</v>
      </c>
      <c r="C2470">
        <v>128485</v>
      </c>
      <c r="D2470" s="2">
        <v>2256</v>
      </c>
      <c r="E2470" s="1">
        <v>45853</v>
      </c>
      <c r="F2470" t="s">
        <v>51</v>
      </c>
    </row>
    <row r="2471" spans="1:6" x14ac:dyDescent="0.25">
      <c r="A2471" t="str">
        <f>"05241"</f>
        <v>05241</v>
      </c>
      <c r="B2471" t="s">
        <v>94</v>
      </c>
      <c r="C2471">
        <v>128486</v>
      </c>
      <c r="D2471" s="2">
        <v>49</v>
      </c>
      <c r="E2471" s="1">
        <v>45853</v>
      </c>
      <c r="F2471" t="s">
        <v>51</v>
      </c>
    </row>
    <row r="2472" spans="1:6" x14ac:dyDescent="0.25">
      <c r="A2472" t="str">
        <f>"05014"</f>
        <v>05014</v>
      </c>
      <c r="B2472" t="s">
        <v>95</v>
      </c>
      <c r="C2472">
        <v>128487</v>
      </c>
      <c r="D2472" s="2">
        <v>1348.8</v>
      </c>
      <c r="E2472" s="1">
        <v>45853</v>
      </c>
      <c r="F2472" t="s">
        <v>51</v>
      </c>
    </row>
    <row r="2473" spans="1:6" x14ac:dyDescent="0.25">
      <c r="A2473" t="str">
        <f>"04331"</f>
        <v>04331</v>
      </c>
      <c r="B2473" t="s">
        <v>96</v>
      </c>
      <c r="C2473">
        <v>128488</v>
      </c>
      <c r="D2473" s="2">
        <v>1452.2</v>
      </c>
      <c r="E2473" s="1">
        <v>45853</v>
      </c>
      <c r="F2473" t="s">
        <v>51</v>
      </c>
    </row>
    <row r="2474" spans="1:6" x14ac:dyDescent="0.25">
      <c r="A2474" t="str">
        <f>"03463"</f>
        <v>03463</v>
      </c>
      <c r="B2474" t="s">
        <v>99</v>
      </c>
      <c r="C2474">
        <v>128489</v>
      </c>
      <c r="D2474" s="2">
        <v>109.04</v>
      </c>
      <c r="E2474" s="1">
        <v>45853</v>
      </c>
      <c r="F2474" t="s">
        <v>51</v>
      </c>
    </row>
    <row r="2475" spans="1:6" x14ac:dyDescent="0.25">
      <c r="A2475" t="str">
        <f>"03974"</f>
        <v>03974</v>
      </c>
      <c r="B2475" t="s">
        <v>252</v>
      </c>
      <c r="C2475">
        <v>128490</v>
      </c>
      <c r="D2475" s="2">
        <v>53.33</v>
      </c>
      <c r="E2475" s="1">
        <v>45853</v>
      </c>
      <c r="F2475" t="s">
        <v>51</v>
      </c>
    </row>
    <row r="2476" spans="1:6" x14ac:dyDescent="0.25">
      <c r="A2476" t="str">
        <f>"04838"</f>
        <v>04838</v>
      </c>
      <c r="B2476" t="s">
        <v>191</v>
      </c>
      <c r="C2476">
        <v>128491</v>
      </c>
      <c r="D2476" s="2">
        <v>2500</v>
      </c>
      <c r="E2476" s="1">
        <v>45853</v>
      </c>
      <c r="F2476" t="s">
        <v>51</v>
      </c>
    </row>
    <row r="2477" spans="1:6" x14ac:dyDescent="0.25">
      <c r="A2477" t="str">
        <f>"05668"</f>
        <v>05668</v>
      </c>
      <c r="B2477" t="s">
        <v>596</v>
      </c>
      <c r="C2477">
        <v>128492</v>
      </c>
      <c r="D2477" s="2">
        <v>800</v>
      </c>
      <c r="E2477" s="1">
        <v>45853</v>
      </c>
      <c r="F2477" t="s">
        <v>51</v>
      </c>
    </row>
    <row r="2478" spans="1:6" x14ac:dyDescent="0.25">
      <c r="A2478" t="str">
        <f>"03734"</f>
        <v>03734</v>
      </c>
      <c r="B2478" t="s">
        <v>104</v>
      </c>
      <c r="C2478">
        <v>128493</v>
      </c>
      <c r="D2478" s="2">
        <v>19.62</v>
      </c>
      <c r="E2478" s="1">
        <v>45853</v>
      </c>
      <c r="F2478" t="s">
        <v>51</v>
      </c>
    </row>
    <row r="2479" spans="1:6" x14ac:dyDescent="0.25">
      <c r="A2479" t="str">
        <f>"04185"</f>
        <v>04185</v>
      </c>
      <c r="B2479" t="s">
        <v>254</v>
      </c>
      <c r="C2479">
        <v>128494</v>
      </c>
      <c r="D2479" s="2">
        <v>245.81</v>
      </c>
      <c r="E2479" s="1">
        <v>45853</v>
      </c>
      <c r="F2479" t="s">
        <v>51</v>
      </c>
    </row>
    <row r="2480" spans="1:6" x14ac:dyDescent="0.25">
      <c r="A2480" t="str">
        <f>"02536"</f>
        <v>02536</v>
      </c>
      <c r="B2480" t="s">
        <v>108</v>
      </c>
      <c r="C2480">
        <v>128495</v>
      </c>
      <c r="D2480" s="2">
        <v>668.59</v>
      </c>
      <c r="E2480" s="1">
        <v>45853</v>
      </c>
      <c r="F2480" t="s">
        <v>51</v>
      </c>
    </row>
    <row r="2481" spans="1:6" x14ac:dyDescent="0.25">
      <c r="A2481" t="str">
        <f>"00710"</f>
        <v>00710</v>
      </c>
      <c r="B2481" t="s">
        <v>109</v>
      </c>
      <c r="C2481">
        <v>128496</v>
      </c>
      <c r="D2481" s="2">
        <v>1792.35</v>
      </c>
      <c r="E2481" s="1">
        <v>45853</v>
      </c>
      <c r="F2481" t="s">
        <v>51</v>
      </c>
    </row>
    <row r="2482" spans="1:6" x14ac:dyDescent="0.25">
      <c r="A2482" t="str">
        <f>"04123"</f>
        <v>04123</v>
      </c>
      <c r="B2482" t="s">
        <v>155</v>
      </c>
      <c r="C2482">
        <v>128497</v>
      </c>
      <c r="D2482" s="2">
        <v>2660</v>
      </c>
      <c r="E2482" s="1">
        <v>45853</v>
      </c>
      <c r="F2482" t="s">
        <v>51</v>
      </c>
    </row>
    <row r="2483" spans="1:6" x14ac:dyDescent="0.25">
      <c r="A2483" t="str">
        <f>"05298"</f>
        <v>05298</v>
      </c>
      <c r="B2483" t="s">
        <v>111</v>
      </c>
      <c r="C2483">
        <v>128498</v>
      </c>
      <c r="D2483" s="2">
        <v>5509.23</v>
      </c>
      <c r="E2483" s="1">
        <v>45853</v>
      </c>
      <c r="F2483" t="s">
        <v>51</v>
      </c>
    </row>
    <row r="2484" spans="1:6" x14ac:dyDescent="0.25">
      <c r="A2484" t="str">
        <f>"04308"</f>
        <v>04308</v>
      </c>
      <c r="B2484" t="s">
        <v>198</v>
      </c>
      <c r="C2484">
        <v>128499</v>
      </c>
      <c r="D2484" s="2">
        <v>2978.63</v>
      </c>
      <c r="E2484" s="1">
        <v>45853</v>
      </c>
      <c r="F2484" t="s">
        <v>51</v>
      </c>
    </row>
    <row r="2485" spans="1:6" x14ac:dyDescent="0.25">
      <c r="A2485" t="str">
        <f>"01728"</f>
        <v>01728</v>
      </c>
      <c r="B2485" t="s">
        <v>330</v>
      </c>
      <c r="C2485">
        <v>128500</v>
      </c>
      <c r="D2485" s="2">
        <v>600</v>
      </c>
      <c r="E2485" s="1">
        <v>45853</v>
      </c>
      <c r="F2485" t="s">
        <v>51</v>
      </c>
    </row>
    <row r="2486" spans="1:6" x14ac:dyDescent="0.25">
      <c r="A2486" t="str">
        <f>"03988"</f>
        <v>03988</v>
      </c>
      <c r="B2486" t="s">
        <v>159</v>
      </c>
      <c r="C2486">
        <v>128501</v>
      </c>
      <c r="D2486" s="2">
        <v>1652.39</v>
      </c>
      <c r="E2486" s="1">
        <v>45853</v>
      </c>
      <c r="F2486" t="s">
        <v>51</v>
      </c>
    </row>
    <row r="2487" spans="1:6" x14ac:dyDescent="0.25">
      <c r="A2487" t="str">
        <f>"05662"</f>
        <v>05662</v>
      </c>
      <c r="B2487" t="s">
        <v>597</v>
      </c>
      <c r="C2487">
        <v>128502</v>
      </c>
      <c r="D2487" s="2">
        <v>6982</v>
      </c>
      <c r="E2487" s="1">
        <v>45853</v>
      </c>
      <c r="F2487" t="s">
        <v>51</v>
      </c>
    </row>
    <row r="2488" spans="1:6" x14ac:dyDescent="0.25">
      <c r="A2488" t="str">
        <f>"05538"</f>
        <v>05538</v>
      </c>
      <c r="B2488" t="s">
        <v>115</v>
      </c>
      <c r="C2488">
        <v>128503</v>
      </c>
      <c r="D2488" s="2">
        <v>1015.84</v>
      </c>
      <c r="E2488" s="1">
        <v>45853</v>
      </c>
      <c r="F2488" t="s">
        <v>51</v>
      </c>
    </row>
    <row r="2489" spans="1:6" x14ac:dyDescent="0.25">
      <c r="A2489" t="str">
        <f>"05382"</f>
        <v>05382</v>
      </c>
      <c r="B2489" t="s">
        <v>119</v>
      </c>
      <c r="C2489">
        <v>128504</v>
      </c>
      <c r="D2489" s="2">
        <v>534.04</v>
      </c>
      <c r="E2489" s="1">
        <v>45853</v>
      </c>
      <c r="F2489" t="s">
        <v>51</v>
      </c>
    </row>
    <row r="2490" spans="1:6" x14ac:dyDescent="0.25">
      <c r="A2490" t="str">
        <f>"05439"</f>
        <v>05439</v>
      </c>
      <c r="B2490" t="s">
        <v>276</v>
      </c>
      <c r="C2490">
        <v>128505</v>
      </c>
      <c r="D2490" s="2">
        <v>2795.55</v>
      </c>
      <c r="E2490" s="1">
        <v>45853</v>
      </c>
      <c r="F2490" t="s">
        <v>51</v>
      </c>
    </row>
    <row r="2491" spans="1:6" x14ac:dyDescent="0.25">
      <c r="A2491" t="str">
        <f>"03462"</f>
        <v>03462</v>
      </c>
      <c r="B2491" t="s">
        <v>228</v>
      </c>
      <c r="C2491">
        <v>128506</v>
      </c>
      <c r="D2491" s="2">
        <v>128.19999999999999</v>
      </c>
      <c r="E2491" s="1">
        <v>45853</v>
      </c>
      <c r="F2491" t="s">
        <v>51</v>
      </c>
    </row>
    <row r="2492" spans="1:6" x14ac:dyDescent="0.25">
      <c r="A2492" t="str">
        <f>"05671"</f>
        <v>05671</v>
      </c>
      <c r="B2492" t="s">
        <v>598</v>
      </c>
      <c r="C2492">
        <v>128507</v>
      </c>
      <c r="D2492" s="2">
        <v>1800</v>
      </c>
      <c r="E2492" s="1">
        <v>45853</v>
      </c>
      <c r="F2492" t="s">
        <v>51</v>
      </c>
    </row>
    <row r="2493" spans="1:6" x14ac:dyDescent="0.25">
      <c r="A2493" t="str">
        <f>"00916"</f>
        <v>00916</v>
      </c>
      <c r="B2493" t="s">
        <v>123</v>
      </c>
      <c r="C2493">
        <v>128508</v>
      </c>
      <c r="D2493" s="2">
        <v>780</v>
      </c>
      <c r="E2493" s="1">
        <v>45853</v>
      </c>
      <c r="F2493" t="s">
        <v>51</v>
      </c>
    </row>
    <row r="2494" spans="1:6" x14ac:dyDescent="0.25">
      <c r="A2494" t="str">
        <f>"00936"</f>
        <v>00936</v>
      </c>
      <c r="B2494" t="s">
        <v>124</v>
      </c>
      <c r="C2494">
        <v>128509</v>
      </c>
      <c r="D2494" s="2">
        <v>611.75</v>
      </c>
      <c r="E2494" s="1">
        <v>45853</v>
      </c>
      <c r="F2494" t="s">
        <v>51</v>
      </c>
    </row>
    <row r="2495" spans="1:6" x14ac:dyDescent="0.25">
      <c r="A2495" t="str">
        <f>"05200"</f>
        <v>05200</v>
      </c>
      <c r="B2495" t="s">
        <v>599</v>
      </c>
      <c r="C2495">
        <v>128510</v>
      </c>
      <c r="D2495" s="2">
        <v>539</v>
      </c>
      <c r="E2495" s="1">
        <v>45853</v>
      </c>
      <c r="F2495" t="s">
        <v>51</v>
      </c>
    </row>
    <row r="2496" spans="1:6" x14ac:dyDescent="0.25">
      <c r="A2496" t="str">
        <f>"05596"</f>
        <v>05596</v>
      </c>
      <c r="B2496" t="s">
        <v>395</v>
      </c>
      <c r="C2496">
        <v>128511</v>
      </c>
      <c r="D2496" s="2">
        <v>559.34</v>
      </c>
      <c r="E2496" s="1">
        <v>45853</v>
      </c>
      <c r="F2496" t="s">
        <v>51</v>
      </c>
    </row>
    <row r="2497" spans="1:6" x14ac:dyDescent="0.25">
      <c r="A2497" t="str">
        <f>"03308"</f>
        <v>03308</v>
      </c>
      <c r="B2497" t="s">
        <v>577</v>
      </c>
      <c r="C2497">
        <v>128512</v>
      </c>
      <c r="D2497" s="2">
        <v>1272.8800000000001</v>
      </c>
      <c r="E2497" s="1">
        <v>45853</v>
      </c>
      <c r="F2497" t="s">
        <v>51</v>
      </c>
    </row>
    <row r="2498" spans="1:6" x14ac:dyDescent="0.25">
      <c r="A2498" t="str">
        <f>"03237"</f>
        <v>03237</v>
      </c>
      <c r="B2498" t="s">
        <v>128</v>
      </c>
      <c r="C2498">
        <v>128513</v>
      </c>
      <c r="D2498" s="2">
        <v>427</v>
      </c>
      <c r="E2498" s="1">
        <v>45853</v>
      </c>
      <c r="F2498" t="s">
        <v>51</v>
      </c>
    </row>
    <row r="2499" spans="1:6" x14ac:dyDescent="0.25">
      <c r="A2499" t="str">
        <f>"05325"</f>
        <v>05325</v>
      </c>
      <c r="B2499" t="s">
        <v>129</v>
      </c>
      <c r="C2499">
        <v>128514</v>
      </c>
      <c r="D2499" s="2">
        <v>657.97</v>
      </c>
      <c r="E2499" s="1">
        <v>45853</v>
      </c>
      <c r="F2499" t="s">
        <v>51</v>
      </c>
    </row>
    <row r="2500" spans="1:6" x14ac:dyDescent="0.25">
      <c r="A2500" t="str">
        <f>"04977"</f>
        <v>04977</v>
      </c>
      <c r="B2500" t="s">
        <v>368</v>
      </c>
      <c r="C2500">
        <v>128515</v>
      </c>
      <c r="D2500" s="2">
        <v>14950</v>
      </c>
      <c r="E2500" s="1">
        <v>45853</v>
      </c>
      <c r="F2500" t="s">
        <v>51</v>
      </c>
    </row>
    <row r="2501" spans="1:6" x14ac:dyDescent="0.25">
      <c r="A2501" t="str">
        <f>"03129"</f>
        <v>03129</v>
      </c>
      <c r="B2501" t="s">
        <v>131</v>
      </c>
      <c r="C2501">
        <v>128516</v>
      </c>
      <c r="D2501" s="2">
        <v>1201.1400000000001</v>
      </c>
      <c r="E2501" s="1">
        <v>45853</v>
      </c>
      <c r="F2501" t="s">
        <v>51</v>
      </c>
    </row>
    <row r="2502" spans="1:6" x14ac:dyDescent="0.25">
      <c r="A2502" t="str">
        <f>"01049"</f>
        <v>01049</v>
      </c>
      <c r="B2502" t="s">
        <v>261</v>
      </c>
      <c r="C2502">
        <v>128517</v>
      </c>
      <c r="D2502" s="2">
        <v>35</v>
      </c>
      <c r="E2502" s="1">
        <v>45853</v>
      </c>
      <c r="F2502" t="s">
        <v>51</v>
      </c>
    </row>
    <row r="2503" spans="1:6" x14ac:dyDescent="0.25">
      <c r="A2503" t="str">
        <f>"03883"</f>
        <v>03883</v>
      </c>
      <c r="B2503" t="s">
        <v>231</v>
      </c>
      <c r="C2503">
        <v>128518</v>
      </c>
      <c r="D2503" s="2">
        <v>850.99</v>
      </c>
      <c r="E2503" s="1">
        <v>45853</v>
      </c>
      <c r="F2503" t="s">
        <v>51</v>
      </c>
    </row>
    <row r="2504" spans="1:6" x14ac:dyDescent="0.25">
      <c r="A2504" t="str">
        <f>"00062"</f>
        <v>00062</v>
      </c>
      <c r="B2504" t="s">
        <v>321</v>
      </c>
      <c r="C2504">
        <v>128519</v>
      </c>
      <c r="D2504" s="2">
        <v>697.2</v>
      </c>
      <c r="E2504" s="1">
        <v>45853</v>
      </c>
      <c r="F2504" t="s">
        <v>51</v>
      </c>
    </row>
    <row r="2505" spans="1:6" x14ac:dyDescent="0.25">
      <c r="A2505" t="str">
        <f>"05530"</f>
        <v>05530</v>
      </c>
      <c r="B2505" t="s">
        <v>322</v>
      </c>
      <c r="C2505">
        <v>128520</v>
      </c>
      <c r="D2505" s="2">
        <v>192</v>
      </c>
      <c r="E2505" s="1">
        <v>45853</v>
      </c>
      <c r="F2505" t="s">
        <v>51</v>
      </c>
    </row>
    <row r="2506" spans="1:6" x14ac:dyDescent="0.25">
      <c r="A2506" t="str">
        <f>"05639"</f>
        <v>05639</v>
      </c>
      <c r="B2506" t="s">
        <v>600</v>
      </c>
      <c r="C2506">
        <v>128521</v>
      </c>
      <c r="D2506" s="2">
        <v>1650.26</v>
      </c>
      <c r="E2506" s="1">
        <v>45853</v>
      </c>
      <c r="F2506" t="s">
        <v>51</v>
      </c>
    </row>
    <row r="2507" spans="1:6" x14ac:dyDescent="0.25">
      <c r="A2507" t="str">
        <f>"05330"</f>
        <v>05330</v>
      </c>
      <c r="B2507" t="s">
        <v>134</v>
      </c>
      <c r="C2507">
        <v>128522</v>
      </c>
      <c r="D2507" s="2">
        <v>149</v>
      </c>
      <c r="E2507" s="1">
        <v>45853</v>
      </c>
      <c r="F2507" t="s">
        <v>51</v>
      </c>
    </row>
    <row r="2508" spans="1:6" x14ac:dyDescent="0.25">
      <c r="A2508" t="str">
        <f>"05666"</f>
        <v>05666</v>
      </c>
      <c r="B2508" t="s">
        <v>601</v>
      </c>
      <c r="C2508">
        <v>128523</v>
      </c>
      <c r="D2508" s="2">
        <v>2218</v>
      </c>
      <c r="E2508" s="1">
        <v>45853</v>
      </c>
      <c r="F2508" t="s">
        <v>51</v>
      </c>
    </row>
    <row r="2509" spans="1:6" x14ac:dyDescent="0.25">
      <c r="A2509" t="str">
        <f>"03408"</f>
        <v>03408</v>
      </c>
      <c r="B2509" t="s">
        <v>602</v>
      </c>
      <c r="C2509">
        <v>128524</v>
      </c>
      <c r="D2509" s="2">
        <v>192.5</v>
      </c>
      <c r="E2509" s="1">
        <v>45853</v>
      </c>
      <c r="F2509" t="s">
        <v>51</v>
      </c>
    </row>
    <row r="2510" spans="1:6" x14ac:dyDescent="0.25">
      <c r="A2510" t="str">
        <f>"02693"</f>
        <v>02693</v>
      </c>
      <c r="B2510" t="s">
        <v>136</v>
      </c>
      <c r="C2510">
        <v>128525</v>
      </c>
      <c r="D2510" s="2">
        <v>204</v>
      </c>
      <c r="E2510" s="1">
        <v>45853</v>
      </c>
      <c r="F2510" t="s">
        <v>51</v>
      </c>
    </row>
    <row r="2511" spans="1:6" x14ac:dyDescent="0.25">
      <c r="A2511" t="str">
        <f>"00969"</f>
        <v>00969</v>
      </c>
      <c r="B2511" t="s">
        <v>137</v>
      </c>
      <c r="C2511">
        <v>128526</v>
      </c>
      <c r="D2511" s="2">
        <v>10321.549999999999</v>
      </c>
      <c r="E2511" s="1">
        <v>45853</v>
      </c>
      <c r="F2511" t="s">
        <v>51</v>
      </c>
    </row>
    <row r="2512" spans="1:6" x14ac:dyDescent="0.25">
      <c r="A2512" t="str">
        <f>"05171"</f>
        <v>05171</v>
      </c>
      <c r="B2512" t="s">
        <v>346</v>
      </c>
      <c r="C2512">
        <v>128527</v>
      </c>
      <c r="D2512" s="2">
        <v>194.82</v>
      </c>
      <c r="E2512" s="1">
        <v>45853</v>
      </c>
      <c r="F2512" t="s">
        <v>51</v>
      </c>
    </row>
    <row r="2513" spans="1:6" x14ac:dyDescent="0.25">
      <c r="A2513" t="str">
        <f>"05048"</f>
        <v>05048</v>
      </c>
      <c r="B2513" t="s">
        <v>138</v>
      </c>
      <c r="C2513">
        <v>128528</v>
      </c>
      <c r="D2513" s="2">
        <v>375</v>
      </c>
      <c r="E2513" s="1">
        <v>45853</v>
      </c>
      <c r="F2513" t="s">
        <v>51</v>
      </c>
    </row>
    <row r="2514" spans="1:6" x14ac:dyDescent="0.25">
      <c r="A2514" t="str">
        <f>"02464"</f>
        <v>02464</v>
      </c>
      <c r="B2514" t="s">
        <v>603</v>
      </c>
      <c r="C2514">
        <v>128529</v>
      </c>
      <c r="D2514" s="2">
        <v>349</v>
      </c>
      <c r="E2514" s="1">
        <v>45853</v>
      </c>
      <c r="F2514" t="s">
        <v>51</v>
      </c>
    </row>
    <row r="2515" spans="1:6" x14ac:dyDescent="0.25">
      <c r="A2515" t="str">
        <f>"04921"</f>
        <v>04921</v>
      </c>
      <c r="B2515" t="s">
        <v>172</v>
      </c>
      <c r="C2515">
        <v>128530</v>
      </c>
      <c r="D2515" s="2">
        <v>4021.91</v>
      </c>
      <c r="E2515" s="1">
        <v>45853</v>
      </c>
      <c r="F2515" t="s">
        <v>51</v>
      </c>
    </row>
    <row r="2516" spans="1:6" x14ac:dyDescent="0.25">
      <c r="A2516" t="str">
        <f>"04089"</f>
        <v>04089</v>
      </c>
      <c r="B2516" t="s">
        <v>144</v>
      </c>
      <c r="C2516">
        <v>128531</v>
      </c>
      <c r="D2516" s="2">
        <v>26377</v>
      </c>
      <c r="E2516" s="1">
        <v>45853</v>
      </c>
      <c r="F2516" t="s">
        <v>51</v>
      </c>
    </row>
    <row r="2517" spans="1:6" x14ac:dyDescent="0.25">
      <c r="A2517" t="str">
        <f>"04331"</f>
        <v>04331</v>
      </c>
      <c r="B2517" t="s">
        <v>96</v>
      </c>
      <c r="C2517">
        <v>128532</v>
      </c>
      <c r="D2517" s="2">
        <v>6000</v>
      </c>
      <c r="E2517" s="1">
        <v>45853</v>
      </c>
      <c r="F2517" t="s">
        <v>51</v>
      </c>
    </row>
    <row r="2518" spans="1:6" x14ac:dyDescent="0.25">
      <c r="A2518" t="str">
        <f>"04331"</f>
        <v>04331</v>
      </c>
      <c r="B2518" t="s">
        <v>96</v>
      </c>
      <c r="C2518">
        <v>128533</v>
      </c>
      <c r="D2518" s="2">
        <v>5000</v>
      </c>
      <c r="E2518" s="1">
        <v>45853</v>
      </c>
      <c r="F2518" t="s">
        <v>51</v>
      </c>
    </row>
    <row r="2519" spans="1:6" x14ac:dyDescent="0.25">
      <c r="A2519" t="str">
        <f>"05646"</f>
        <v>05646</v>
      </c>
      <c r="B2519" t="s">
        <v>604</v>
      </c>
      <c r="C2519">
        <v>128534</v>
      </c>
      <c r="D2519" s="2">
        <v>17460.68</v>
      </c>
      <c r="E2519" s="1">
        <v>45853</v>
      </c>
      <c r="F2519" t="s">
        <v>51</v>
      </c>
    </row>
    <row r="2520" spans="1:6" x14ac:dyDescent="0.25">
      <c r="A2520" t="str">
        <f>"05661"</f>
        <v>05661</v>
      </c>
      <c r="B2520" t="s">
        <v>605</v>
      </c>
      <c r="C2520">
        <v>128535</v>
      </c>
      <c r="D2520" s="2">
        <v>20775</v>
      </c>
      <c r="E2520" s="1">
        <v>45853</v>
      </c>
      <c r="F2520" t="s">
        <v>15</v>
      </c>
    </row>
    <row r="2521" spans="1:6" x14ac:dyDescent="0.25">
      <c r="A2521" t="str">
        <f>"05592"</f>
        <v>05592</v>
      </c>
      <c r="B2521" t="s">
        <v>361</v>
      </c>
      <c r="C2521">
        <v>128536</v>
      </c>
      <c r="D2521" s="2">
        <v>8355</v>
      </c>
      <c r="E2521" s="1">
        <v>45853</v>
      </c>
      <c r="F2521" t="s">
        <v>51</v>
      </c>
    </row>
    <row r="2522" spans="1:6" x14ac:dyDescent="0.25">
      <c r="A2522" t="str">
        <f>"05541"</f>
        <v>05541</v>
      </c>
      <c r="B2522" t="s">
        <v>192</v>
      </c>
      <c r="C2522">
        <v>128537</v>
      </c>
      <c r="D2522" s="2">
        <v>25758.13</v>
      </c>
      <c r="E2522" s="1">
        <v>45853</v>
      </c>
      <c r="F2522" t="s">
        <v>51</v>
      </c>
    </row>
    <row r="2523" spans="1:6" x14ac:dyDescent="0.25">
      <c r="A2523" t="str">
        <f>"04816"</f>
        <v>04816</v>
      </c>
      <c r="B2523" t="s">
        <v>157</v>
      </c>
      <c r="C2523">
        <v>128538</v>
      </c>
      <c r="D2523" s="2">
        <v>20210.55</v>
      </c>
      <c r="E2523" s="1">
        <v>45853</v>
      </c>
      <c r="F2523" t="s">
        <v>51</v>
      </c>
    </row>
    <row r="2524" spans="1:6" x14ac:dyDescent="0.25">
      <c r="A2524" t="str">
        <f>"04920"</f>
        <v>04920</v>
      </c>
      <c r="B2524" t="s">
        <v>194</v>
      </c>
      <c r="C2524">
        <v>128539</v>
      </c>
      <c r="D2524" s="2">
        <v>3366.52</v>
      </c>
      <c r="E2524" s="1">
        <v>45853</v>
      </c>
      <c r="F2524" t="s">
        <v>51</v>
      </c>
    </row>
    <row r="2525" spans="1:6" x14ac:dyDescent="0.25">
      <c r="A2525" t="str">
        <f>"05276"</f>
        <v>05276</v>
      </c>
      <c r="B2525" t="s">
        <v>197</v>
      </c>
      <c r="C2525">
        <v>128540</v>
      </c>
      <c r="D2525" s="2">
        <v>3333</v>
      </c>
      <c r="E2525" s="1">
        <v>45853</v>
      </c>
      <c r="F2525" t="s">
        <v>51</v>
      </c>
    </row>
    <row r="2526" spans="1:6" x14ac:dyDescent="0.25">
      <c r="A2526" t="str">
        <f>"05664"</f>
        <v>05664</v>
      </c>
      <c r="B2526" t="s">
        <v>606</v>
      </c>
      <c r="C2526">
        <v>128541</v>
      </c>
      <c r="D2526" s="2">
        <v>7500</v>
      </c>
      <c r="E2526" s="1">
        <v>45853</v>
      </c>
      <c r="F2526" t="s">
        <v>51</v>
      </c>
    </row>
    <row r="2527" spans="1:6" x14ac:dyDescent="0.25">
      <c r="A2527" t="str">
        <f>"05495"</f>
        <v>05495</v>
      </c>
      <c r="B2527" t="s">
        <v>533</v>
      </c>
      <c r="C2527">
        <v>128542</v>
      </c>
      <c r="D2527" s="2">
        <v>4628.75</v>
      </c>
      <c r="E2527" s="1">
        <v>45853</v>
      </c>
      <c r="F2527" t="s">
        <v>51</v>
      </c>
    </row>
    <row r="2528" spans="1:6" x14ac:dyDescent="0.25">
      <c r="A2528" t="str">
        <f>"04050"</f>
        <v>04050</v>
      </c>
      <c r="B2528" t="s">
        <v>607</v>
      </c>
      <c r="C2528">
        <v>128543</v>
      </c>
      <c r="D2528" s="2">
        <v>48585</v>
      </c>
      <c r="E2528" s="1">
        <v>45853</v>
      </c>
      <c r="F2528" t="s">
        <v>51</v>
      </c>
    </row>
    <row r="2529" spans="1:6" x14ac:dyDescent="0.25">
      <c r="A2529" t="str">
        <f>"05640"</f>
        <v>05640</v>
      </c>
      <c r="B2529" t="s">
        <v>608</v>
      </c>
      <c r="C2529">
        <v>128544</v>
      </c>
      <c r="D2529" s="2">
        <v>11600</v>
      </c>
      <c r="E2529" s="1">
        <v>45853</v>
      </c>
      <c r="F2529" t="s">
        <v>51</v>
      </c>
    </row>
    <row r="2530" spans="1:6" x14ac:dyDescent="0.25">
      <c r="A2530" t="str">
        <f>"00381"</f>
        <v>00381</v>
      </c>
      <c r="B2530" t="s">
        <v>278</v>
      </c>
      <c r="C2530">
        <v>128545</v>
      </c>
      <c r="D2530" s="2">
        <v>3722.54</v>
      </c>
      <c r="E2530" s="1">
        <v>45853</v>
      </c>
      <c r="F2530" t="s">
        <v>51</v>
      </c>
    </row>
    <row r="2531" spans="1:6" x14ac:dyDescent="0.25">
      <c r="A2531" t="str">
        <f>"01088"</f>
        <v>01088</v>
      </c>
      <c r="B2531" t="s">
        <v>14</v>
      </c>
      <c r="C2531">
        <v>2179</v>
      </c>
      <c r="D2531" s="2">
        <v>272733.88</v>
      </c>
      <c r="E2531" s="1">
        <v>45855</v>
      </c>
      <c r="F2531" t="s">
        <v>10</v>
      </c>
    </row>
    <row r="2532" spans="1:6" x14ac:dyDescent="0.25">
      <c r="A2532" t="str">
        <f>"01090"</f>
        <v>01090</v>
      </c>
      <c r="B2532" t="s">
        <v>35</v>
      </c>
      <c r="C2532">
        <v>2180</v>
      </c>
      <c r="D2532" s="2">
        <v>2541.4499999999998</v>
      </c>
      <c r="E2532" s="1">
        <v>45855</v>
      </c>
      <c r="F2532" t="s">
        <v>10</v>
      </c>
    </row>
    <row r="2533" spans="1:6" x14ac:dyDescent="0.25">
      <c r="A2533" t="str">
        <f>"01012"</f>
        <v>01012</v>
      </c>
      <c r="B2533" t="s">
        <v>33</v>
      </c>
      <c r="C2533">
        <v>2177</v>
      </c>
      <c r="D2533" s="2">
        <v>11166.02</v>
      </c>
      <c r="E2533" s="1">
        <v>45856</v>
      </c>
      <c r="F2533" t="s">
        <v>10</v>
      </c>
    </row>
    <row r="2534" spans="1:6" x14ac:dyDescent="0.25">
      <c r="A2534" t="str">
        <f>"04557"</f>
        <v>04557</v>
      </c>
      <c r="B2534" t="s">
        <v>32</v>
      </c>
      <c r="C2534">
        <v>2181</v>
      </c>
      <c r="D2534" s="2">
        <v>125156.6</v>
      </c>
      <c r="E2534" s="1">
        <v>45856</v>
      </c>
      <c r="F2534" t="s">
        <v>10</v>
      </c>
    </row>
    <row r="2535" spans="1:6" x14ac:dyDescent="0.25">
      <c r="A2535" t="str">
        <f>"03162"</f>
        <v>03162</v>
      </c>
      <c r="B2535" t="s">
        <v>9</v>
      </c>
      <c r="C2535">
        <v>2166</v>
      </c>
      <c r="D2535" s="2">
        <v>40002.21</v>
      </c>
      <c r="E2535" s="1">
        <v>45859</v>
      </c>
      <c r="F2535" t="s">
        <v>15</v>
      </c>
    </row>
    <row r="2536" spans="1:6" x14ac:dyDescent="0.25">
      <c r="A2536" t="str">
        <f>"01234"</f>
        <v>01234</v>
      </c>
      <c r="B2536" t="s">
        <v>34</v>
      </c>
      <c r="C2536">
        <v>2191</v>
      </c>
      <c r="D2536" s="2">
        <v>68750.2</v>
      </c>
      <c r="E2536" s="1">
        <v>45862</v>
      </c>
      <c r="F2536" t="s">
        <v>10</v>
      </c>
    </row>
    <row r="2537" spans="1:6" x14ac:dyDescent="0.25">
      <c r="A2537" t="str">
        <f>"00555"</f>
        <v>00555</v>
      </c>
      <c r="B2537" t="s">
        <v>16</v>
      </c>
      <c r="C2537">
        <v>2182</v>
      </c>
      <c r="D2537" s="2">
        <v>19209.689999999999</v>
      </c>
      <c r="E2537" s="1">
        <v>45863</v>
      </c>
      <c r="F2537" t="s">
        <v>10</v>
      </c>
    </row>
    <row r="2538" spans="1:6" x14ac:dyDescent="0.25">
      <c r="A2538" t="str">
        <f>"01532"</f>
        <v>01532</v>
      </c>
      <c r="B2538" t="s">
        <v>17</v>
      </c>
      <c r="C2538">
        <v>2183</v>
      </c>
      <c r="D2538" s="2">
        <v>164752.9</v>
      </c>
      <c r="E2538" s="1">
        <v>45863</v>
      </c>
      <c r="F2538" t="s">
        <v>10</v>
      </c>
    </row>
    <row r="2539" spans="1:6" x14ac:dyDescent="0.25">
      <c r="A2539" t="str">
        <f>"03818"</f>
        <v>03818</v>
      </c>
      <c r="B2539" t="s">
        <v>19</v>
      </c>
      <c r="C2539">
        <v>2185</v>
      </c>
      <c r="D2539" s="2">
        <v>739.56</v>
      </c>
      <c r="E2539" s="1">
        <v>45863</v>
      </c>
      <c r="F2539" t="s">
        <v>10</v>
      </c>
    </row>
    <row r="2540" spans="1:6" x14ac:dyDescent="0.25">
      <c r="A2540" t="str">
        <f>"04330"</f>
        <v>04330</v>
      </c>
      <c r="B2540" t="s">
        <v>21</v>
      </c>
      <c r="C2540">
        <v>2186</v>
      </c>
      <c r="D2540" s="2">
        <v>138.46</v>
      </c>
      <c r="E2540" s="1">
        <v>45863</v>
      </c>
      <c r="F2540" t="s">
        <v>10</v>
      </c>
    </row>
    <row r="2541" spans="1:6" x14ac:dyDescent="0.25">
      <c r="A2541" t="str">
        <f>"04777"</f>
        <v>04777</v>
      </c>
      <c r="B2541" t="s">
        <v>22</v>
      </c>
      <c r="C2541">
        <v>2187</v>
      </c>
      <c r="D2541" s="2">
        <v>746.15</v>
      </c>
      <c r="E2541" s="1">
        <v>45863</v>
      </c>
      <c r="F2541" t="s">
        <v>10</v>
      </c>
    </row>
    <row r="2542" spans="1:6" x14ac:dyDescent="0.25">
      <c r="A2542" t="str">
        <f>"04987"</f>
        <v>04987</v>
      </c>
      <c r="B2542" t="s">
        <v>21</v>
      </c>
      <c r="C2542">
        <v>2188</v>
      </c>
      <c r="D2542" s="2">
        <v>670.66</v>
      </c>
      <c r="E2542" s="1">
        <v>45863</v>
      </c>
      <c r="F2542" t="s">
        <v>10</v>
      </c>
    </row>
    <row r="2543" spans="1:6" x14ac:dyDescent="0.25">
      <c r="A2543" t="str">
        <f>"05331"</f>
        <v>05331</v>
      </c>
      <c r="B2543" t="s">
        <v>23</v>
      </c>
      <c r="C2543">
        <v>2189</v>
      </c>
      <c r="D2543" s="2">
        <v>553.85</v>
      </c>
      <c r="E2543" s="1">
        <v>45863</v>
      </c>
      <c r="F2543" t="s">
        <v>10</v>
      </c>
    </row>
    <row r="2544" spans="1:6" x14ac:dyDescent="0.25">
      <c r="A2544" t="str">
        <f>"03788"</f>
        <v>03788</v>
      </c>
      <c r="B2544" t="s">
        <v>18</v>
      </c>
      <c r="C2544">
        <v>2184</v>
      </c>
      <c r="D2544" s="2">
        <v>23562.79</v>
      </c>
      <c r="E2544" s="1">
        <v>45866</v>
      </c>
      <c r="F2544" t="s">
        <v>10</v>
      </c>
    </row>
    <row r="2545" spans="1:6" x14ac:dyDescent="0.25">
      <c r="A2545" t="str">
        <f>"05661"</f>
        <v>05661</v>
      </c>
      <c r="B2545" t="s">
        <v>605</v>
      </c>
      <c r="C2545">
        <v>128535</v>
      </c>
      <c r="D2545" s="2">
        <v>20775</v>
      </c>
      <c r="E2545" s="1">
        <v>45867</v>
      </c>
      <c r="F2545" t="s">
        <v>15</v>
      </c>
    </row>
    <row r="2546" spans="1:6" x14ac:dyDescent="0.25">
      <c r="A2546" t="str">
        <f>"04314"</f>
        <v>04314</v>
      </c>
      <c r="B2546" t="s">
        <v>140</v>
      </c>
      <c r="C2546">
        <v>128546</v>
      </c>
      <c r="D2546" s="2">
        <v>38646.629999999997</v>
      </c>
      <c r="E2546" s="1">
        <v>45868</v>
      </c>
      <c r="F2546" t="s">
        <v>51</v>
      </c>
    </row>
    <row r="2547" spans="1:6" x14ac:dyDescent="0.25">
      <c r="A2547" t="str">
        <f>"04037"</f>
        <v>04037</v>
      </c>
      <c r="B2547" t="s">
        <v>209</v>
      </c>
      <c r="C2547">
        <v>128548</v>
      </c>
      <c r="D2547" s="2">
        <v>541.98</v>
      </c>
      <c r="E2547" s="1">
        <v>45868</v>
      </c>
      <c r="F2547" t="s">
        <v>51</v>
      </c>
    </row>
    <row r="2548" spans="1:6" x14ac:dyDescent="0.25">
      <c r="A2548" t="str">
        <f>"03730"</f>
        <v>03730</v>
      </c>
      <c r="B2548" t="s">
        <v>210</v>
      </c>
      <c r="C2548">
        <v>128549</v>
      </c>
      <c r="D2548" s="2">
        <v>1266</v>
      </c>
      <c r="E2548" s="1">
        <v>45868</v>
      </c>
      <c r="F2548" t="s">
        <v>51</v>
      </c>
    </row>
    <row r="2549" spans="1:6" x14ac:dyDescent="0.25">
      <c r="A2549" t="str">
        <f>"04652"</f>
        <v>04652</v>
      </c>
      <c r="B2549" t="s">
        <v>141</v>
      </c>
      <c r="C2549">
        <v>128550</v>
      </c>
      <c r="D2549" s="2">
        <v>250</v>
      </c>
      <c r="E2549" s="1">
        <v>45868</v>
      </c>
      <c r="F2549" t="s">
        <v>51</v>
      </c>
    </row>
    <row r="2550" spans="1:6" x14ac:dyDescent="0.25">
      <c r="A2550" t="str">
        <f>"04555"</f>
        <v>04555</v>
      </c>
      <c r="B2550" t="s">
        <v>54</v>
      </c>
      <c r="C2550">
        <v>128551</v>
      </c>
      <c r="D2550" s="2">
        <v>100.98</v>
      </c>
      <c r="E2550" s="1">
        <v>45868</v>
      </c>
      <c r="F2550" t="s">
        <v>51</v>
      </c>
    </row>
    <row r="2551" spans="1:6" x14ac:dyDescent="0.25">
      <c r="A2551" t="str">
        <f>"05398"</f>
        <v>05398</v>
      </c>
      <c r="B2551" t="s">
        <v>142</v>
      </c>
      <c r="C2551">
        <v>128552</v>
      </c>
      <c r="D2551" s="2">
        <v>1931.31</v>
      </c>
      <c r="E2551" s="1">
        <v>45868</v>
      </c>
      <c r="F2551" t="s">
        <v>51</v>
      </c>
    </row>
    <row r="2552" spans="1:6" x14ac:dyDescent="0.25">
      <c r="A2552" t="str">
        <f>"05513"</f>
        <v>05513</v>
      </c>
      <c r="B2552" t="s">
        <v>212</v>
      </c>
      <c r="C2552">
        <v>128554</v>
      </c>
      <c r="D2552" s="2">
        <v>383.5</v>
      </c>
      <c r="E2552" s="1">
        <v>45868</v>
      </c>
      <c r="F2552" t="s">
        <v>51</v>
      </c>
    </row>
    <row r="2553" spans="1:6" x14ac:dyDescent="0.25">
      <c r="A2553" t="str">
        <f>"04325"</f>
        <v>04325</v>
      </c>
      <c r="B2553" t="s">
        <v>449</v>
      </c>
      <c r="C2553">
        <v>128555</v>
      </c>
      <c r="D2553" s="2">
        <v>519.55999999999995</v>
      </c>
      <c r="E2553" s="1">
        <v>45868</v>
      </c>
      <c r="F2553" t="s">
        <v>51</v>
      </c>
    </row>
    <row r="2554" spans="1:6" x14ac:dyDescent="0.25">
      <c r="A2554" t="str">
        <f>"04018"</f>
        <v>04018</v>
      </c>
      <c r="B2554" t="s">
        <v>45</v>
      </c>
      <c r="C2554">
        <v>128556</v>
      </c>
      <c r="D2554" s="2">
        <v>470080.86</v>
      </c>
      <c r="E2554" s="1">
        <v>45868</v>
      </c>
      <c r="F2554" t="s">
        <v>51</v>
      </c>
    </row>
    <row r="2555" spans="1:6" x14ac:dyDescent="0.25">
      <c r="A2555" t="str">
        <f>"04096"</f>
        <v>04096</v>
      </c>
      <c r="B2555" t="s">
        <v>45</v>
      </c>
      <c r="C2555">
        <v>128557</v>
      </c>
      <c r="D2555" s="2">
        <v>107.5</v>
      </c>
      <c r="E2555" s="1">
        <v>45868</v>
      </c>
      <c r="F2555" t="s">
        <v>51</v>
      </c>
    </row>
    <row r="2556" spans="1:6" x14ac:dyDescent="0.25">
      <c r="A2556" t="str">
        <f>"05071"</f>
        <v>05071</v>
      </c>
      <c r="B2556" t="s">
        <v>45</v>
      </c>
      <c r="C2556">
        <v>128558</v>
      </c>
      <c r="D2556" s="2">
        <v>1887.46</v>
      </c>
      <c r="E2556" s="1">
        <v>45868</v>
      </c>
      <c r="F2556" t="s">
        <v>51</v>
      </c>
    </row>
    <row r="2557" spans="1:6" x14ac:dyDescent="0.25">
      <c r="A2557" t="str">
        <f>"24636"</f>
        <v>24636</v>
      </c>
      <c r="B2557" t="s">
        <v>45</v>
      </c>
      <c r="C2557">
        <v>128559</v>
      </c>
      <c r="D2557" s="2">
        <v>108.02</v>
      </c>
      <c r="E2557" s="1">
        <v>45868</v>
      </c>
      <c r="F2557" t="s">
        <v>51</v>
      </c>
    </row>
    <row r="2558" spans="1:6" x14ac:dyDescent="0.25">
      <c r="A2558" t="str">
        <f>"00654"</f>
        <v>00654</v>
      </c>
      <c r="B2558" t="s">
        <v>58</v>
      </c>
      <c r="C2558">
        <v>128560</v>
      </c>
      <c r="D2558" s="2">
        <v>620.54999999999995</v>
      </c>
      <c r="E2558" s="1">
        <v>45868</v>
      </c>
      <c r="F2558" t="s">
        <v>51</v>
      </c>
    </row>
    <row r="2559" spans="1:6" x14ac:dyDescent="0.25">
      <c r="A2559" t="str">
        <f>"00115"</f>
        <v>00115</v>
      </c>
      <c r="B2559" t="s">
        <v>213</v>
      </c>
      <c r="C2559">
        <v>128561</v>
      </c>
      <c r="D2559" s="2">
        <v>477.6</v>
      </c>
      <c r="E2559" s="1">
        <v>45868</v>
      </c>
      <c r="F2559" t="s">
        <v>51</v>
      </c>
    </row>
    <row r="2560" spans="1:6" x14ac:dyDescent="0.25">
      <c r="A2560" t="str">
        <f>"05126"</f>
        <v>05126</v>
      </c>
      <c r="B2560" t="s">
        <v>334</v>
      </c>
      <c r="C2560">
        <v>128562</v>
      </c>
      <c r="D2560" s="2">
        <v>300293.09000000003</v>
      </c>
      <c r="E2560" s="1">
        <v>45868</v>
      </c>
      <c r="F2560" t="s">
        <v>51</v>
      </c>
    </row>
    <row r="2561" spans="1:6" x14ac:dyDescent="0.25">
      <c r="A2561" t="str">
        <f>"04658"</f>
        <v>04658</v>
      </c>
      <c r="B2561" t="s">
        <v>176</v>
      </c>
      <c r="C2561">
        <v>128563</v>
      </c>
      <c r="D2561" s="2">
        <v>1470.07</v>
      </c>
      <c r="E2561" s="1">
        <v>45868</v>
      </c>
      <c r="F2561" t="s">
        <v>51</v>
      </c>
    </row>
    <row r="2562" spans="1:6" x14ac:dyDescent="0.25">
      <c r="A2562" t="str">
        <f>"05212"</f>
        <v>05212</v>
      </c>
      <c r="B2562" t="s">
        <v>325</v>
      </c>
      <c r="C2562">
        <v>128564</v>
      </c>
      <c r="D2562" s="2">
        <v>2442.4299999999998</v>
      </c>
      <c r="E2562" s="1">
        <v>45868</v>
      </c>
      <c r="F2562" t="s">
        <v>51</v>
      </c>
    </row>
    <row r="2563" spans="1:6" x14ac:dyDescent="0.25">
      <c r="A2563" t="str">
        <f>"03541"</f>
        <v>03541</v>
      </c>
      <c r="B2563" t="s">
        <v>61</v>
      </c>
      <c r="C2563">
        <v>128565</v>
      </c>
      <c r="D2563" s="2">
        <v>272.48</v>
      </c>
      <c r="E2563" s="1">
        <v>45868</v>
      </c>
      <c r="F2563" t="s">
        <v>51</v>
      </c>
    </row>
    <row r="2564" spans="1:6" x14ac:dyDescent="0.25">
      <c r="A2564" t="str">
        <f>"05166"</f>
        <v>05166</v>
      </c>
      <c r="B2564" t="s">
        <v>62</v>
      </c>
      <c r="C2564">
        <v>128566</v>
      </c>
      <c r="D2564" s="2">
        <v>658.21</v>
      </c>
      <c r="E2564" s="1">
        <v>45868</v>
      </c>
      <c r="F2564" t="s">
        <v>51</v>
      </c>
    </row>
    <row r="2565" spans="1:6" x14ac:dyDescent="0.25">
      <c r="A2565" t="str">
        <f>"04388"</f>
        <v>04388</v>
      </c>
      <c r="B2565" t="s">
        <v>63</v>
      </c>
      <c r="C2565">
        <v>128567</v>
      </c>
      <c r="D2565" s="2">
        <v>44.99</v>
      </c>
      <c r="E2565" s="1">
        <v>45868</v>
      </c>
      <c r="F2565" t="s">
        <v>51</v>
      </c>
    </row>
    <row r="2566" spans="1:6" x14ac:dyDescent="0.25">
      <c r="A2566" t="str">
        <f>"05257"</f>
        <v>05257</v>
      </c>
      <c r="B2566" t="s">
        <v>305</v>
      </c>
      <c r="C2566">
        <v>128568</v>
      </c>
      <c r="D2566" s="2">
        <v>710</v>
      </c>
      <c r="E2566" s="1">
        <v>45868</v>
      </c>
      <c r="F2566" t="s">
        <v>51</v>
      </c>
    </row>
    <row r="2567" spans="1:6" x14ac:dyDescent="0.25">
      <c r="A2567" t="str">
        <f>"00997"</f>
        <v>00997</v>
      </c>
      <c r="B2567" t="s">
        <v>609</v>
      </c>
      <c r="C2567">
        <v>128569</v>
      </c>
      <c r="D2567" s="2">
        <v>200</v>
      </c>
      <c r="E2567" s="1">
        <v>45868</v>
      </c>
      <c r="F2567" t="s">
        <v>51</v>
      </c>
    </row>
    <row r="2568" spans="1:6" x14ac:dyDescent="0.25">
      <c r="A2568" t="str">
        <f>"01596"</f>
        <v>01596</v>
      </c>
      <c r="B2568" t="s">
        <v>66</v>
      </c>
      <c r="C2568">
        <v>128570</v>
      </c>
      <c r="D2568" s="2">
        <v>2925</v>
      </c>
      <c r="E2568" s="1">
        <v>45868</v>
      </c>
      <c r="F2568" t="s">
        <v>51</v>
      </c>
    </row>
    <row r="2569" spans="1:6" x14ac:dyDescent="0.25">
      <c r="A2569" t="str">
        <f>"00340"</f>
        <v>00340</v>
      </c>
      <c r="B2569" t="s">
        <v>69</v>
      </c>
      <c r="C2569">
        <v>128571</v>
      </c>
      <c r="D2569" s="2">
        <v>103987.62</v>
      </c>
      <c r="E2569" s="1">
        <v>45868</v>
      </c>
      <c r="F2569" t="s">
        <v>51</v>
      </c>
    </row>
    <row r="2570" spans="1:6" x14ac:dyDescent="0.25">
      <c r="A2570" t="str">
        <f>"04154"</f>
        <v>04154</v>
      </c>
      <c r="B2570" t="s">
        <v>266</v>
      </c>
      <c r="C2570">
        <v>128572</v>
      </c>
      <c r="D2570" s="2">
        <v>3796.35</v>
      </c>
      <c r="E2570" s="1">
        <v>45868</v>
      </c>
      <c r="F2570" t="s">
        <v>51</v>
      </c>
    </row>
    <row r="2571" spans="1:6" x14ac:dyDescent="0.25">
      <c r="A2571" t="str">
        <f>"00543"</f>
        <v>00543</v>
      </c>
      <c r="B2571" t="s">
        <v>70</v>
      </c>
      <c r="C2571">
        <v>128573</v>
      </c>
      <c r="D2571" s="2">
        <v>142</v>
      </c>
      <c r="E2571" s="1">
        <v>45868</v>
      </c>
      <c r="F2571" t="s">
        <v>51</v>
      </c>
    </row>
    <row r="2572" spans="1:6" x14ac:dyDescent="0.25">
      <c r="A2572" t="str">
        <f>"05380"</f>
        <v>05380</v>
      </c>
      <c r="B2572" t="s">
        <v>433</v>
      </c>
      <c r="C2572">
        <v>128574</v>
      </c>
      <c r="D2572" s="2">
        <v>127301.21</v>
      </c>
      <c r="E2572" s="1">
        <v>45868</v>
      </c>
      <c r="F2572" t="s">
        <v>51</v>
      </c>
    </row>
    <row r="2573" spans="1:6" x14ac:dyDescent="0.25">
      <c r="A2573" t="str">
        <f>"05380"</f>
        <v>05380</v>
      </c>
      <c r="B2573" t="s">
        <v>433</v>
      </c>
      <c r="C2573">
        <v>128575</v>
      </c>
      <c r="D2573" s="2">
        <v>72370.75</v>
      </c>
      <c r="E2573" s="1">
        <v>45868</v>
      </c>
      <c r="F2573" t="s">
        <v>51</v>
      </c>
    </row>
    <row r="2574" spans="1:6" x14ac:dyDescent="0.25">
      <c r="A2574" t="str">
        <f>"02807"</f>
        <v>02807</v>
      </c>
      <c r="B2574" t="s">
        <v>72</v>
      </c>
      <c r="C2574">
        <v>128576</v>
      </c>
      <c r="D2574" s="2">
        <v>2177.6</v>
      </c>
      <c r="E2574" s="1">
        <v>45868</v>
      </c>
      <c r="F2574" t="s">
        <v>51</v>
      </c>
    </row>
    <row r="2575" spans="1:6" x14ac:dyDescent="0.25">
      <c r="A2575" t="str">
        <f>"01791"</f>
        <v>01791</v>
      </c>
      <c r="B2575" t="s">
        <v>610</v>
      </c>
      <c r="C2575">
        <v>128577</v>
      </c>
      <c r="D2575" s="2">
        <v>2616.14</v>
      </c>
      <c r="E2575" s="1">
        <v>45868</v>
      </c>
      <c r="F2575" t="s">
        <v>51</v>
      </c>
    </row>
    <row r="2576" spans="1:6" x14ac:dyDescent="0.25">
      <c r="A2576" t="str">
        <f>"04206"</f>
        <v>04206</v>
      </c>
      <c r="B2576" t="s">
        <v>75</v>
      </c>
      <c r="C2576">
        <v>128578</v>
      </c>
      <c r="D2576" s="2">
        <v>2031.4</v>
      </c>
      <c r="E2576" s="1">
        <v>45868</v>
      </c>
      <c r="F2576" t="s">
        <v>51</v>
      </c>
    </row>
    <row r="2577" spans="1:6" x14ac:dyDescent="0.25">
      <c r="A2577" t="str">
        <f>"03010"</f>
        <v>03010</v>
      </c>
      <c r="B2577" t="s">
        <v>219</v>
      </c>
      <c r="C2577">
        <v>128579</v>
      </c>
      <c r="D2577" s="2">
        <v>3.5</v>
      </c>
      <c r="E2577" s="1">
        <v>45868</v>
      </c>
      <c r="F2577" t="s">
        <v>51</v>
      </c>
    </row>
    <row r="2578" spans="1:6" x14ac:dyDescent="0.25">
      <c r="A2578" t="str">
        <f>"03878"</f>
        <v>03878</v>
      </c>
      <c r="B2578" t="s">
        <v>221</v>
      </c>
      <c r="C2578">
        <v>128580</v>
      </c>
      <c r="D2578" s="2">
        <v>1460.89</v>
      </c>
      <c r="E2578" s="1">
        <v>45868</v>
      </c>
      <c r="F2578" t="s">
        <v>51</v>
      </c>
    </row>
    <row r="2579" spans="1:6" x14ac:dyDescent="0.25">
      <c r="A2579" t="str">
        <f>"02405"</f>
        <v>02405</v>
      </c>
      <c r="B2579" t="s">
        <v>78</v>
      </c>
      <c r="C2579">
        <v>128581</v>
      </c>
      <c r="D2579" s="2">
        <v>1475.81</v>
      </c>
      <c r="E2579" s="1">
        <v>45868</v>
      </c>
      <c r="F2579" t="s">
        <v>51</v>
      </c>
    </row>
    <row r="2580" spans="1:6" x14ac:dyDescent="0.25">
      <c r="A2580" t="str">
        <f>"05590"</f>
        <v>05590</v>
      </c>
      <c r="B2580" t="s">
        <v>354</v>
      </c>
      <c r="C2580">
        <v>128582</v>
      </c>
      <c r="D2580" s="2">
        <v>605.92999999999995</v>
      </c>
      <c r="E2580" s="1">
        <v>45868</v>
      </c>
      <c r="F2580" t="s">
        <v>51</v>
      </c>
    </row>
    <row r="2581" spans="1:6" x14ac:dyDescent="0.25">
      <c r="A2581" t="str">
        <f>"04802"</f>
        <v>04802</v>
      </c>
      <c r="B2581" t="s">
        <v>22</v>
      </c>
      <c r="C2581">
        <v>128583</v>
      </c>
      <c r="D2581" s="2">
        <v>128.6</v>
      </c>
      <c r="E2581" s="1">
        <v>45868</v>
      </c>
      <c r="F2581" t="s">
        <v>51</v>
      </c>
    </row>
    <row r="2582" spans="1:6" x14ac:dyDescent="0.25">
      <c r="A2582" t="str">
        <f>"04676"</f>
        <v>04676</v>
      </c>
      <c r="B2582" t="s">
        <v>289</v>
      </c>
      <c r="C2582">
        <v>128584</v>
      </c>
      <c r="D2582" s="2">
        <v>850</v>
      </c>
      <c r="E2582" s="1">
        <v>45868</v>
      </c>
      <c r="F2582" t="s">
        <v>51</v>
      </c>
    </row>
    <row r="2583" spans="1:6" x14ac:dyDescent="0.25">
      <c r="A2583" t="str">
        <f>"02720"</f>
        <v>02720</v>
      </c>
      <c r="B2583" t="s">
        <v>153</v>
      </c>
      <c r="C2583">
        <v>128585</v>
      </c>
      <c r="D2583" s="2">
        <v>1705</v>
      </c>
      <c r="E2583" s="1">
        <v>45868</v>
      </c>
      <c r="F2583" t="s">
        <v>51</v>
      </c>
    </row>
    <row r="2584" spans="1:6" x14ac:dyDescent="0.25">
      <c r="A2584" t="str">
        <f>"04019"</f>
        <v>04019</v>
      </c>
      <c r="B2584" t="s">
        <v>355</v>
      </c>
      <c r="C2584">
        <v>128586</v>
      </c>
      <c r="D2584" s="2">
        <v>1904.21</v>
      </c>
      <c r="E2584" s="1">
        <v>45868</v>
      </c>
      <c r="F2584" t="s">
        <v>51</v>
      </c>
    </row>
    <row r="2585" spans="1:6" x14ac:dyDescent="0.25">
      <c r="A2585" t="str">
        <f>"01415"</f>
        <v>01415</v>
      </c>
      <c r="B2585" t="s">
        <v>89</v>
      </c>
      <c r="C2585">
        <v>128587</v>
      </c>
      <c r="D2585" s="2">
        <v>1576.3</v>
      </c>
      <c r="E2585" s="1">
        <v>45868</v>
      </c>
      <c r="F2585" t="s">
        <v>51</v>
      </c>
    </row>
    <row r="2586" spans="1:6" x14ac:dyDescent="0.25">
      <c r="A2586" t="str">
        <f>"01575"</f>
        <v>01575</v>
      </c>
      <c r="B2586" t="s">
        <v>310</v>
      </c>
      <c r="C2586">
        <v>128588</v>
      </c>
      <c r="D2586" s="2">
        <v>174</v>
      </c>
      <c r="E2586" s="1">
        <v>45868</v>
      </c>
      <c r="F2586" t="s">
        <v>51</v>
      </c>
    </row>
    <row r="2587" spans="1:6" x14ac:dyDescent="0.25">
      <c r="A2587" t="str">
        <f>"03033"</f>
        <v>03033</v>
      </c>
      <c r="B2587" t="s">
        <v>611</v>
      </c>
      <c r="C2587">
        <v>128589</v>
      </c>
      <c r="D2587" s="2">
        <v>63.5</v>
      </c>
      <c r="E2587" s="1">
        <v>45868</v>
      </c>
      <c r="F2587" t="s">
        <v>51</v>
      </c>
    </row>
    <row r="2588" spans="1:6" x14ac:dyDescent="0.25">
      <c r="A2588" t="str">
        <f>"05675"</f>
        <v>05675</v>
      </c>
      <c r="B2588" t="s">
        <v>612</v>
      </c>
      <c r="C2588">
        <v>128590</v>
      </c>
      <c r="D2588" s="2">
        <v>220.24</v>
      </c>
      <c r="E2588" s="1">
        <v>45868</v>
      </c>
      <c r="F2588" t="s">
        <v>51</v>
      </c>
    </row>
    <row r="2589" spans="1:6" x14ac:dyDescent="0.25">
      <c r="A2589" t="str">
        <f>"05673"</f>
        <v>05673</v>
      </c>
      <c r="B2589" t="s">
        <v>613</v>
      </c>
      <c r="C2589">
        <v>128591</v>
      </c>
      <c r="D2589" s="2">
        <v>2100</v>
      </c>
      <c r="E2589" s="1">
        <v>45868</v>
      </c>
      <c r="F2589" t="s">
        <v>51</v>
      </c>
    </row>
    <row r="2590" spans="1:6" x14ac:dyDescent="0.25">
      <c r="A2590" t="str">
        <f>"03819"</f>
        <v>03819</v>
      </c>
      <c r="B2590" t="s">
        <v>539</v>
      </c>
      <c r="C2590">
        <v>128592</v>
      </c>
      <c r="D2590" s="2">
        <v>10205.5</v>
      </c>
      <c r="E2590" s="1">
        <v>45868</v>
      </c>
      <c r="F2590" t="s">
        <v>51</v>
      </c>
    </row>
    <row r="2591" spans="1:6" x14ac:dyDescent="0.25">
      <c r="A2591" t="str">
        <f>"05014"</f>
        <v>05014</v>
      </c>
      <c r="B2591" t="s">
        <v>95</v>
      </c>
      <c r="C2591">
        <v>128593</v>
      </c>
      <c r="D2591" s="2">
        <v>406.59</v>
      </c>
      <c r="E2591" s="1">
        <v>45868</v>
      </c>
      <c r="F2591" t="s">
        <v>51</v>
      </c>
    </row>
    <row r="2592" spans="1:6" x14ac:dyDescent="0.25">
      <c r="A2592" t="str">
        <f>"04331"</f>
        <v>04331</v>
      </c>
      <c r="B2592" t="s">
        <v>96</v>
      </c>
      <c r="C2592">
        <v>128594</v>
      </c>
      <c r="D2592" s="2">
        <v>1272</v>
      </c>
      <c r="E2592" s="1">
        <v>45868</v>
      </c>
      <c r="F2592" t="s">
        <v>51</v>
      </c>
    </row>
    <row r="2593" spans="1:6" x14ac:dyDescent="0.25">
      <c r="A2593" t="str">
        <f>"04331"</f>
        <v>04331</v>
      </c>
      <c r="B2593" t="s">
        <v>96</v>
      </c>
      <c r="C2593">
        <v>128595</v>
      </c>
      <c r="D2593" s="2">
        <v>12614</v>
      </c>
      <c r="E2593" s="1">
        <v>45868</v>
      </c>
      <c r="F2593" t="s">
        <v>51</v>
      </c>
    </row>
    <row r="2594" spans="1:6" x14ac:dyDescent="0.25">
      <c r="A2594" t="str">
        <f>"04331"</f>
        <v>04331</v>
      </c>
      <c r="B2594" t="s">
        <v>96</v>
      </c>
      <c r="C2594">
        <v>128596</v>
      </c>
      <c r="D2594" s="2">
        <v>252758.06</v>
      </c>
      <c r="E2594" s="1">
        <v>45868</v>
      </c>
      <c r="F2594" t="s">
        <v>51</v>
      </c>
    </row>
    <row r="2595" spans="1:6" x14ac:dyDescent="0.25">
      <c r="A2595" t="str">
        <f>"04331"</f>
        <v>04331</v>
      </c>
      <c r="B2595" t="s">
        <v>96</v>
      </c>
      <c r="C2595">
        <v>128597</v>
      </c>
      <c r="D2595" s="2">
        <v>2069.8000000000002</v>
      </c>
      <c r="E2595" s="1">
        <v>45868</v>
      </c>
      <c r="F2595" t="s">
        <v>51</v>
      </c>
    </row>
    <row r="2596" spans="1:6" x14ac:dyDescent="0.25">
      <c r="A2596" t="str">
        <f>"04331"</f>
        <v>04331</v>
      </c>
      <c r="B2596" t="s">
        <v>96</v>
      </c>
      <c r="C2596">
        <v>128598</v>
      </c>
      <c r="D2596" s="2">
        <v>11500</v>
      </c>
      <c r="E2596" s="1">
        <v>45868</v>
      </c>
      <c r="F2596" t="s">
        <v>51</v>
      </c>
    </row>
    <row r="2597" spans="1:6" x14ac:dyDescent="0.25">
      <c r="A2597" t="str">
        <f>"05481"</f>
        <v>05481</v>
      </c>
      <c r="B2597" t="s">
        <v>98</v>
      </c>
      <c r="C2597">
        <v>128599</v>
      </c>
      <c r="D2597" s="2">
        <v>232913.4</v>
      </c>
      <c r="E2597" s="1">
        <v>45868</v>
      </c>
      <c r="F2597" t="s">
        <v>51</v>
      </c>
    </row>
    <row r="2598" spans="1:6" x14ac:dyDescent="0.25">
      <c r="A2598" t="str">
        <f>"05661"</f>
        <v>05661</v>
      </c>
      <c r="B2598" t="s">
        <v>605</v>
      </c>
      <c r="C2598">
        <v>128600</v>
      </c>
      <c r="D2598" s="2">
        <v>20775</v>
      </c>
      <c r="E2598" s="1">
        <v>45868</v>
      </c>
      <c r="F2598" t="s">
        <v>51</v>
      </c>
    </row>
    <row r="2599" spans="1:6" x14ac:dyDescent="0.25">
      <c r="A2599" t="str">
        <f>"03974"</f>
        <v>03974</v>
      </c>
      <c r="B2599" t="s">
        <v>252</v>
      </c>
      <c r="C2599">
        <v>128601</v>
      </c>
      <c r="D2599" s="2">
        <v>747.78</v>
      </c>
      <c r="E2599" s="1">
        <v>45868</v>
      </c>
      <c r="F2599" t="s">
        <v>51</v>
      </c>
    </row>
    <row r="2600" spans="1:6" x14ac:dyDescent="0.25">
      <c r="A2600" t="str">
        <f>"00651"</f>
        <v>00651</v>
      </c>
      <c r="B2600" t="s">
        <v>390</v>
      </c>
      <c r="C2600">
        <v>128602</v>
      </c>
      <c r="D2600" s="2">
        <v>259.5</v>
      </c>
      <c r="E2600" s="1">
        <v>45868</v>
      </c>
      <c r="F2600" t="s">
        <v>51</v>
      </c>
    </row>
    <row r="2601" spans="1:6" x14ac:dyDescent="0.25">
      <c r="A2601" t="str">
        <f>"05559"</f>
        <v>05559</v>
      </c>
      <c r="B2601" t="s">
        <v>100</v>
      </c>
      <c r="C2601">
        <v>128603</v>
      </c>
      <c r="D2601" s="2">
        <v>1489.75</v>
      </c>
      <c r="E2601" s="1">
        <v>45868</v>
      </c>
      <c r="F2601" t="s">
        <v>51</v>
      </c>
    </row>
    <row r="2602" spans="1:6" x14ac:dyDescent="0.25">
      <c r="A2602" t="str">
        <f>"01648"</f>
        <v>01648</v>
      </c>
      <c r="B2602" t="s">
        <v>103</v>
      </c>
      <c r="C2602">
        <v>128604</v>
      </c>
      <c r="D2602" s="2">
        <v>1037.06</v>
      </c>
      <c r="E2602" s="1">
        <v>45868</v>
      </c>
      <c r="F2602" t="s">
        <v>51</v>
      </c>
    </row>
    <row r="2603" spans="1:6" x14ac:dyDescent="0.25">
      <c r="A2603" t="str">
        <f>"03734"</f>
        <v>03734</v>
      </c>
      <c r="B2603" t="s">
        <v>104</v>
      </c>
      <c r="C2603">
        <v>128605</v>
      </c>
      <c r="D2603" s="2">
        <v>5.86</v>
      </c>
      <c r="E2603" s="1">
        <v>45868</v>
      </c>
      <c r="F2603" t="s">
        <v>51</v>
      </c>
    </row>
    <row r="2604" spans="1:6" x14ac:dyDescent="0.25">
      <c r="A2604" t="str">
        <f>"05451"</f>
        <v>05451</v>
      </c>
      <c r="B2604" t="s">
        <v>105</v>
      </c>
      <c r="C2604">
        <v>128606</v>
      </c>
      <c r="D2604" s="2">
        <v>975</v>
      </c>
      <c r="E2604" s="1">
        <v>45868</v>
      </c>
      <c r="F2604" t="s">
        <v>51</v>
      </c>
    </row>
    <row r="2605" spans="1:6" x14ac:dyDescent="0.25">
      <c r="A2605" t="str">
        <f>"04998"</f>
        <v>04998</v>
      </c>
      <c r="B2605" t="s">
        <v>253</v>
      </c>
      <c r="C2605">
        <v>128607</v>
      </c>
      <c r="D2605" s="2">
        <v>547.01</v>
      </c>
      <c r="E2605" s="1">
        <v>45868</v>
      </c>
      <c r="F2605" t="s">
        <v>51</v>
      </c>
    </row>
    <row r="2606" spans="1:6" x14ac:dyDescent="0.25">
      <c r="A2606" t="str">
        <f>"02536"</f>
        <v>02536</v>
      </c>
      <c r="B2606" t="s">
        <v>108</v>
      </c>
      <c r="C2606">
        <v>128608</v>
      </c>
      <c r="D2606" s="2">
        <v>503.17</v>
      </c>
      <c r="E2606" s="1">
        <v>45868</v>
      </c>
      <c r="F2606" t="s">
        <v>51</v>
      </c>
    </row>
    <row r="2607" spans="1:6" x14ac:dyDescent="0.25">
      <c r="A2607" t="str">
        <f>"05271"</f>
        <v>05271</v>
      </c>
      <c r="B2607" t="s">
        <v>375</v>
      </c>
      <c r="C2607">
        <v>128609</v>
      </c>
      <c r="D2607" s="2">
        <v>2100</v>
      </c>
      <c r="E2607" s="1">
        <v>45868</v>
      </c>
      <c r="F2607" t="s">
        <v>51</v>
      </c>
    </row>
    <row r="2608" spans="1:6" x14ac:dyDescent="0.25">
      <c r="A2608" t="str">
        <f>"00710"</f>
        <v>00710</v>
      </c>
      <c r="B2608" t="s">
        <v>109</v>
      </c>
      <c r="C2608">
        <v>128610</v>
      </c>
      <c r="D2608" s="2">
        <v>1792.35</v>
      </c>
      <c r="E2608" s="1">
        <v>45868</v>
      </c>
      <c r="F2608" t="s">
        <v>51</v>
      </c>
    </row>
    <row r="2609" spans="1:6" x14ac:dyDescent="0.25">
      <c r="A2609" t="str">
        <f>"04262"</f>
        <v>04262</v>
      </c>
      <c r="B2609" t="s">
        <v>156</v>
      </c>
      <c r="C2609">
        <v>128611</v>
      </c>
      <c r="D2609" s="2">
        <v>14400</v>
      </c>
      <c r="E2609" s="1">
        <v>45868</v>
      </c>
      <c r="F2609" t="s">
        <v>51</v>
      </c>
    </row>
    <row r="2610" spans="1:6" x14ac:dyDescent="0.25">
      <c r="A2610" t="str">
        <f>"04816"</f>
        <v>04816</v>
      </c>
      <c r="B2610" t="s">
        <v>157</v>
      </c>
      <c r="C2610">
        <v>128612</v>
      </c>
      <c r="D2610" s="2">
        <v>2201.7199999999998</v>
      </c>
      <c r="E2610" s="1">
        <v>45868</v>
      </c>
      <c r="F2610" t="s">
        <v>51</v>
      </c>
    </row>
    <row r="2611" spans="1:6" x14ac:dyDescent="0.25">
      <c r="A2611" t="str">
        <f>"05634"</f>
        <v>05634</v>
      </c>
      <c r="B2611" t="s">
        <v>541</v>
      </c>
      <c r="C2611">
        <v>128613</v>
      </c>
      <c r="D2611" s="2">
        <v>100</v>
      </c>
      <c r="E2611" s="1">
        <v>45868</v>
      </c>
      <c r="F2611" t="s">
        <v>51</v>
      </c>
    </row>
    <row r="2612" spans="1:6" x14ac:dyDescent="0.25">
      <c r="A2612" t="str">
        <f>"04308"</f>
        <v>04308</v>
      </c>
      <c r="B2612" t="s">
        <v>198</v>
      </c>
      <c r="C2612">
        <v>128614</v>
      </c>
      <c r="D2612" s="2">
        <v>3848.63</v>
      </c>
      <c r="E2612" s="1">
        <v>45868</v>
      </c>
      <c r="F2612" t="s">
        <v>51</v>
      </c>
    </row>
    <row r="2613" spans="1:6" x14ac:dyDescent="0.25">
      <c r="A2613" t="str">
        <f>"1"</f>
        <v>1</v>
      </c>
      <c r="B2613" t="s">
        <v>521</v>
      </c>
      <c r="C2613">
        <v>128615</v>
      </c>
      <c r="D2613" s="2">
        <v>505</v>
      </c>
      <c r="E2613" s="1">
        <v>45868</v>
      </c>
      <c r="F2613" t="s">
        <v>51</v>
      </c>
    </row>
    <row r="2614" spans="1:6" x14ac:dyDescent="0.25">
      <c r="A2614" t="str">
        <f>"00437"</f>
        <v>00437</v>
      </c>
      <c r="B2614" t="s">
        <v>113</v>
      </c>
      <c r="C2614">
        <v>128616</v>
      </c>
      <c r="D2614" s="2">
        <v>162.62</v>
      </c>
      <c r="E2614" s="1">
        <v>45868</v>
      </c>
      <c r="F2614" t="s">
        <v>51</v>
      </c>
    </row>
    <row r="2615" spans="1:6" x14ac:dyDescent="0.25">
      <c r="A2615" t="str">
        <f>"03988"</f>
        <v>03988</v>
      </c>
      <c r="B2615" t="s">
        <v>159</v>
      </c>
      <c r="C2615">
        <v>128617</v>
      </c>
      <c r="D2615" s="2">
        <v>1158.81</v>
      </c>
      <c r="E2615" s="1">
        <v>45868</v>
      </c>
      <c r="F2615" t="s">
        <v>51</v>
      </c>
    </row>
    <row r="2616" spans="1:6" x14ac:dyDescent="0.25">
      <c r="A2616" t="str">
        <f>"05662"</f>
        <v>05662</v>
      </c>
      <c r="B2616" t="s">
        <v>597</v>
      </c>
      <c r="C2616">
        <v>128618</v>
      </c>
      <c r="D2616" s="2">
        <v>8447</v>
      </c>
      <c r="E2616" s="1">
        <v>45868</v>
      </c>
      <c r="F2616" t="s">
        <v>51</v>
      </c>
    </row>
    <row r="2617" spans="1:6" x14ac:dyDescent="0.25">
      <c r="A2617" t="str">
        <f>"05538"</f>
        <v>05538</v>
      </c>
      <c r="B2617" t="s">
        <v>115</v>
      </c>
      <c r="C2617">
        <v>128619</v>
      </c>
      <c r="D2617" s="2">
        <v>2122.5100000000002</v>
      </c>
      <c r="E2617" s="1">
        <v>45868</v>
      </c>
      <c r="F2617" t="s">
        <v>51</v>
      </c>
    </row>
    <row r="2618" spans="1:6" x14ac:dyDescent="0.25">
      <c r="A2618" t="str">
        <f>"00818"</f>
        <v>00818</v>
      </c>
      <c r="B2618" t="s">
        <v>200</v>
      </c>
      <c r="C2618">
        <v>128620</v>
      </c>
      <c r="D2618" s="2">
        <v>264.98</v>
      </c>
      <c r="E2618" s="1">
        <v>45868</v>
      </c>
      <c r="F2618" t="s">
        <v>51</v>
      </c>
    </row>
    <row r="2619" spans="1:6" x14ac:dyDescent="0.25">
      <c r="A2619" t="str">
        <f>"00245"</f>
        <v>00245</v>
      </c>
      <c r="B2619" t="s">
        <v>117</v>
      </c>
      <c r="C2619">
        <v>128621</v>
      </c>
      <c r="D2619" s="2">
        <v>130.22999999999999</v>
      </c>
      <c r="E2619" s="1">
        <v>45868</v>
      </c>
      <c r="F2619" t="s">
        <v>51</v>
      </c>
    </row>
    <row r="2620" spans="1:6" x14ac:dyDescent="0.25">
      <c r="A2620" t="str">
        <f>"04765"</f>
        <v>04765</v>
      </c>
      <c r="B2620" t="s">
        <v>118</v>
      </c>
      <c r="C2620">
        <v>128622</v>
      </c>
      <c r="D2620" s="2">
        <v>770</v>
      </c>
      <c r="E2620" s="1">
        <v>45868</v>
      </c>
      <c r="F2620" t="s">
        <v>51</v>
      </c>
    </row>
    <row r="2621" spans="1:6" x14ac:dyDescent="0.25">
      <c r="A2621" t="str">
        <f>"05382"</f>
        <v>05382</v>
      </c>
      <c r="B2621" t="s">
        <v>119</v>
      </c>
      <c r="C2621">
        <v>128623</v>
      </c>
      <c r="D2621" s="2">
        <v>551.71</v>
      </c>
      <c r="E2621" s="1">
        <v>45868</v>
      </c>
      <c r="F2621" t="s">
        <v>51</v>
      </c>
    </row>
    <row r="2622" spans="1:6" x14ac:dyDescent="0.25">
      <c r="A2622" t="str">
        <f>"00916"</f>
        <v>00916</v>
      </c>
      <c r="B2622" t="s">
        <v>123</v>
      </c>
      <c r="C2622">
        <v>128624</v>
      </c>
      <c r="D2622" s="2">
        <v>3535.71</v>
      </c>
      <c r="E2622" s="1">
        <v>45868</v>
      </c>
      <c r="F2622" t="s">
        <v>51</v>
      </c>
    </row>
    <row r="2623" spans="1:6" x14ac:dyDescent="0.25">
      <c r="A2623" t="str">
        <f>"03982"</f>
        <v>03982</v>
      </c>
      <c r="B2623" t="s">
        <v>394</v>
      </c>
      <c r="C2623">
        <v>128625</v>
      </c>
      <c r="D2623" s="2">
        <v>513.39</v>
      </c>
      <c r="E2623" s="1">
        <v>45868</v>
      </c>
      <c r="F2623" t="s">
        <v>51</v>
      </c>
    </row>
    <row r="2624" spans="1:6" x14ac:dyDescent="0.25">
      <c r="A2624" t="str">
        <f>"00936"</f>
        <v>00936</v>
      </c>
      <c r="B2624" t="s">
        <v>124</v>
      </c>
      <c r="C2624">
        <v>128626</v>
      </c>
      <c r="D2624" s="2">
        <v>1327.03</v>
      </c>
      <c r="E2624" s="1">
        <v>45868</v>
      </c>
      <c r="F2624" t="s">
        <v>51</v>
      </c>
    </row>
    <row r="2625" spans="1:6" x14ac:dyDescent="0.25">
      <c r="A2625" t="str">
        <f>"04890"</f>
        <v>04890</v>
      </c>
      <c r="B2625" t="s">
        <v>259</v>
      </c>
      <c r="C2625">
        <v>128627</v>
      </c>
      <c r="D2625" s="2">
        <v>4226.41</v>
      </c>
      <c r="E2625" s="1">
        <v>45868</v>
      </c>
      <c r="F2625" t="s">
        <v>51</v>
      </c>
    </row>
    <row r="2626" spans="1:6" x14ac:dyDescent="0.25">
      <c r="A2626" t="str">
        <f>"03237"</f>
        <v>03237</v>
      </c>
      <c r="B2626" t="s">
        <v>128</v>
      </c>
      <c r="C2626">
        <v>128628</v>
      </c>
      <c r="D2626" s="2">
        <v>282.58999999999997</v>
      </c>
      <c r="E2626" s="1">
        <v>45868</v>
      </c>
      <c r="F2626" t="s">
        <v>51</v>
      </c>
    </row>
    <row r="2627" spans="1:6" x14ac:dyDescent="0.25">
      <c r="A2627" t="str">
        <f>"05325"</f>
        <v>05325</v>
      </c>
      <c r="B2627" t="s">
        <v>129</v>
      </c>
      <c r="C2627">
        <v>128629</v>
      </c>
      <c r="D2627" s="2">
        <v>259.89999999999998</v>
      </c>
      <c r="E2627" s="1">
        <v>45868</v>
      </c>
      <c r="F2627" t="s">
        <v>51</v>
      </c>
    </row>
    <row r="2628" spans="1:6" x14ac:dyDescent="0.25">
      <c r="A2628" t="str">
        <f>"01629"</f>
        <v>01629</v>
      </c>
      <c r="B2628" t="s">
        <v>130</v>
      </c>
      <c r="C2628">
        <v>128630</v>
      </c>
      <c r="D2628" s="2">
        <v>1110.1300000000001</v>
      </c>
      <c r="E2628" s="1">
        <v>45868</v>
      </c>
      <c r="F2628" t="s">
        <v>51</v>
      </c>
    </row>
    <row r="2629" spans="1:6" x14ac:dyDescent="0.25">
      <c r="A2629" t="str">
        <f>"03129"</f>
        <v>03129</v>
      </c>
      <c r="B2629" t="s">
        <v>131</v>
      </c>
      <c r="C2629">
        <v>128631</v>
      </c>
      <c r="D2629" s="2">
        <v>1950</v>
      </c>
      <c r="E2629" s="1">
        <v>45868</v>
      </c>
      <c r="F2629" t="s">
        <v>51</v>
      </c>
    </row>
    <row r="2630" spans="1:6" x14ac:dyDescent="0.25">
      <c r="A2630" t="str">
        <f>"04188"</f>
        <v>04188</v>
      </c>
      <c r="B2630" t="s">
        <v>132</v>
      </c>
      <c r="C2630">
        <v>128632</v>
      </c>
      <c r="D2630" s="2">
        <v>260.67</v>
      </c>
      <c r="E2630" s="1">
        <v>45868</v>
      </c>
      <c r="F2630" t="s">
        <v>51</v>
      </c>
    </row>
    <row r="2631" spans="1:6" x14ac:dyDescent="0.25">
      <c r="A2631" t="str">
        <f>"04116"</f>
        <v>04116</v>
      </c>
      <c r="B2631" t="s">
        <v>544</v>
      </c>
      <c r="C2631">
        <v>128633</v>
      </c>
      <c r="D2631" s="2">
        <v>1466.08</v>
      </c>
      <c r="E2631" s="1">
        <v>45868</v>
      </c>
      <c r="F2631" t="s">
        <v>51</v>
      </c>
    </row>
    <row r="2632" spans="1:6" x14ac:dyDescent="0.25">
      <c r="A2632" t="str">
        <f>"01049"</f>
        <v>01049</v>
      </c>
      <c r="B2632" t="s">
        <v>261</v>
      </c>
      <c r="C2632">
        <v>128634</v>
      </c>
      <c r="D2632" s="2">
        <v>225</v>
      </c>
      <c r="E2632" s="1">
        <v>45868</v>
      </c>
      <c r="F2632" t="s">
        <v>51</v>
      </c>
    </row>
    <row r="2633" spans="1:6" x14ac:dyDescent="0.25">
      <c r="A2633" t="str">
        <f>"00062"</f>
        <v>00062</v>
      </c>
      <c r="B2633" t="s">
        <v>321</v>
      </c>
      <c r="C2633">
        <v>128635</v>
      </c>
      <c r="D2633" s="2">
        <v>624.4</v>
      </c>
      <c r="E2633" s="1">
        <v>45868</v>
      </c>
      <c r="F2633" t="s">
        <v>51</v>
      </c>
    </row>
    <row r="2634" spans="1:6" x14ac:dyDescent="0.25">
      <c r="A2634" t="str">
        <f>"01247"</f>
        <v>01247</v>
      </c>
      <c r="B2634" t="s">
        <v>168</v>
      </c>
      <c r="C2634">
        <v>128636</v>
      </c>
      <c r="D2634" s="2">
        <v>1383.2</v>
      </c>
      <c r="E2634" s="1">
        <v>45868</v>
      </c>
      <c r="F2634" t="s">
        <v>51</v>
      </c>
    </row>
    <row r="2635" spans="1:6" x14ac:dyDescent="0.25">
      <c r="A2635" t="str">
        <f>"01266"</f>
        <v>01266</v>
      </c>
      <c r="B2635" t="s">
        <v>135</v>
      </c>
      <c r="C2635">
        <v>128637</v>
      </c>
      <c r="D2635" s="2">
        <v>4000</v>
      </c>
      <c r="E2635" s="1">
        <v>45868</v>
      </c>
      <c r="F2635" t="s">
        <v>51</v>
      </c>
    </row>
    <row r="2636" spans="1:6" x14ac:dyDescent="0.25">
      <c r="A2636" t="str">
        <f>"04832"</f>
        <v>04832</v>
      </c>
      <c r="B2636" t="s">
        <v>417</v>
      </c>
      <c r="C2636">
        <v>128638</v>
      </c>
      <c r="D2636" s="2">
        <v>828.5</v>
      </c>
      <c r="E2636" s="1">
        <v>45868</v>
      </c>
      <c r="F2636" t="s">
        <v>51</v>
      </c>
    </row>
    <row r="2637" spans="1:6" x14ac:dyDescent="0.25">
      <c r="A2637" t="str">
        <f>"05361"</f>
        <v>05361</v>
      </c>
      <c r="B2637" t="s">
        <v>499</v>
      </c>
      <c r="C2637">
        <v>128639</v>
      </c>
      <c r="D2637" s="2">
        <v>67.150000000000006</v>
      </c>
      <c r="E2637" s="1">
        <v>45868</v>
      </c>
      <c r="F2637" t="s">
        <v>51</v>
      </c>
    </row>
    <row r="2638" spans="1:6" x14ac:dyDescent="0.25">
      <c r="A2638" t="str">
        <f>"01162"</f>
        <v>01162</v>
      </c>
      <c r="B2638" t="s">
        <v>500</v>
      </c>
      <c r="C2638">
        <v>128640</v>
      </c>
      <c r="D2638" s="2">
        <v>1950</v>
      </c>
      <c r="E2638" s="1">
        <v>45868</v>
      </c>
      <c r="F2638" t="s">
        <v>51</v>
      </c>
    </row>
    <row r="2639" spans="1:6" x14ac:dyDescent="0.25">
      <c r="A2639" t="str">
        <f>"04504"</f>
        <v>04504</v>
      </c>
      <c r="B2639" t="s">
        <v>262</v>
      </c>
      <c r="C2639">
        <v>128641</v>
      </c>
      <c r="D2639" s="2">
        <v>138.46</v>
      </c>
      <c r="E2639" s="1">
        <v>45868</v>
      </c>
      <c r="F2639" t="s">
        <v>51</v>
      </c>
    </row>
    <row r="2640" spans="1:6" x14ac:dyDescent="0.25">
      <c r="A2640" t="str">
        <f>"04016"</f>
        <v>04016</v>
      </c>
      <c r="B2640" t="s">
        <v>263</v>
      </c>
      <c r="C2640">
        <v>128642</v>
      </c>
      <c r="D2640" s="2">
        <v>15268.94</v>
      </c>
      <c r="E2640" s="1">
        <v>45868</v>
      </c>
      <c r="F2640" t="s">
        <v>51</v>
      </c>
    </row>
    <row r="2641" spans="1:6" x14ac:dyDescent="0.25">
      <c r="A2641" t="str">
        <f>"44071"</f>
        <v>44071</v>
      </c>
      <c r="B2641" t="s">
        <v>233</v>
      </c>
      <c r="C2641">
        <v>128643</v>
      </c>
      <c r="D2641" s="2">
        <v>38.01</v>
      </c>
      <c r="E2641" s="1">
        <v>45868</v>
      </c>
      <c r="F2641" t="s">
        <v>51</v>
      </c>
    </row>
    <row r="2642" spans="1:6" x14ac:dyDescent="0.25">
      <c r="A2642" t="str">
        <f>"05171"</f>
        <v>05171</v>
      </c>
      <c r="B2642" t="s">
        <v>346</v>
      </c>
      <c r="C2642">
        <v>128644</v>
      </c>
      <c r="D2642" s="2">
        <v>120</v>
      </c>
      <c r="E2642" s="1">
        <v>45868</v>
      </c>
      <c r="F2642" t="s">
        <v>15</v>
      </c>
    </row>
    <row r="2643" spans="1:6" x14ac:dyDescent="0.25">
      <c r="A2643" t="str">
        <f>"1"</f>
        <v>1</v>
      </c>
      <c r="B2643" t="s">
        <v>614</v>
      </c>
      <c r="C2643">
        <v>128645</v>
      </c>
      <c r="D2643" s="2">
        <v>114</v>
      </c>
      <c r="E2643" s="1">
        <v>45868</v>
      </c>
      <c r="F2643" t="s">
        <v>51</v>
      </c>
    </row>
    <row r="2644" spans="1:6" x14ac:dyDescent="0.25">
      <c r="A2644" t="str">
        <f>"03868"</f>
        <v>03868</v>
      </c>
      <c r="B2644" t="s">
        <v>324</v>
      </c>
      <c r="C2644">
        <v>128646</v>
      </c>
      <c r="D2644" s="2">
        <v>1569.78</v>
      </c>
      <c r="E2644" s="1">
        <v>45868</v>
      </c>
      <c r="F2644" t="s">
        <v>51</v>
      </c>
    </row>
    <row r="2645" spans="1:6" x14ac:dyDescent="0.25">
      <c r="A2645" t="str">
        <f>"05672"</f>
        <v>05672</v>
      </c>
      <c r="B2645" t="s">
        <v>615</v>
      </c>
      <c r="C2645">
        <v>128647</v>
      </c>
      <c r="D2645" s="2">
        <v>26070</v>
      </c>
      <c r="E2645" s="1">
        <v>45868</v>
      </c>
      <c r="F2645" t="s">
        <v>51</v>
      </c>
    </row>
    <row r="2646" spans="1:6" x14ac:dyDescent="0.25">
      <c r="A2646" t="str">
        <f>"05008"</f>
        <v>05008</v>
      </c>
      <c r="B2646" t="s">
        <v>446</v>
      </c>
      <c r="C2646">
        <v>128648</v>
      </c>
      <c r="D2646" s="2">
        <v>18587.400000000001</v>
      </c>
      <c r="E2646" s="1">
        <v>45868</v>
      </c>
      <c r="F2646" t="s">
        <v>51</v>
      </c>
    </row>
    <row r="2647" spans="1:6" x14ac:dyDescent="0.25">
      <c r="A2647" t="str">
        <f>"05561"</f>
        <v>05561</v>
      </c>
      <c r="B2647" t="s">
        <v>148</v>
      </c>
      <c r="C2647">
        <v>128649</v>
      </c>
      <c r="D2647" s="2">
        <v>3065.99</v>
      </c>
      <c r="E2647" s="1">
        <v>45868</v>
      </c>
      <c r="F2647" t="s">
        <v>51</v>
      </c>
    </row>
    <row r="2648" spans="1:6" x14ac:dyDescent="0.25">
      <c r="A2648" t="str">
        <f>"05637"</f>
        <v>05637</v>
      </c>
      <c r="B2648" t="s">
        <v>570</v>
      </c>
      <c r="C2648">
        <v>128650</v>
      </c>
      <c r="D2648" s="2">
        <v>6500</v>
      </c>
      <c r="E2648" s="1">
        <v>45868</v>
      </c>
      <c r="F2648" t="s">
        <v>51</v>
      </c>
    </row>
    <row r="2649" spans="1:6" x14ac:dyDescent="0.25">
      <c r="A2649" t="str">
        <f>"04331"</f>
        <v>04331</v>
      </c>
      <c r="B2649" t="s">
        <v>96</v>
      </c>
      <c r="C2649">
        <v>128651</v>
      </c>
      <c r="D2649" s="2">
        <v>1440</v>
      </c>
      <c r="E2649" s="1">
        <v>45868</v>
      </c>
      <c r="F2649" t="s">
        <v>51</v>
      </c>
    </row>
    <row r="2650" spans="1:6" x14ac:dyDescent="0.25">
      <c r="A2650" t="str">
        <f>"04331"</f>
        <v>04331</v>
      </c>
      <c r="B2650" t="s">
        <v>96</v>
      </c>
      <c r="C2650">
        <v>128652</v>
      </c>
      <c r="D2650" s="2">
        <v>4305</v>
      </c>
      <c r="E2650" s="1">
        <v>45868</v>
      </c>
      <c r="F2650" t="s">
        <v>51</v>
      </c>
    </row>
    <row r="2651" spans="1:6" x14ac:dyDescent="0.25">
      <c r="A2651" t="str">
        <f>"04331"</f>
        <v>04331</v>
      </c>
      <c r="B2651" t="s">
        <v>96</v>
      </c>
      <c r="C2651">
        <v>128653</v>
      </c>
      <c r="D2651" s="2">
        <v>10431.969999999999</v>
      </c>
      <c r="E2651" s="1">
        <v>45868</v>
      </c>
      <c r="F2651" t="s">
        <v>51</v>
      </c>
    </row>
    <row r="2652" spans="1:6" x14ac:dyDescent="0.25">
      <c r="A2652" t="str">
        <f>"04123"</f>
        <v>04123</v>
      </c>
      <c r="B2652" t="s">
        <v>155</v>
      </c>
      <c r="C2652">
        <v>128654</v>
      </c>
      <c r="D2652" s="2">
        <v>3500</v>
      </c>
      <c r="E2652" s="1">
        <v>45868</v>
      </c>
      <c r="F2652" t="s">
        <v>51</v>
      </c>
    </row>
    <row r="2653" spans="1:6" x14ac:dyDescent="0.25">
      <c r="A2653" t="str">
        <f>"04703"</f>
        <v>04703</v>
      </c>
      <c r="B2653" t="s">
        <v>275</v>
      </c>
      <c r="C2653">
        <v>128655</v>
      </c>
      <c r="D2653" s="2">
        <v>12686</v>
      </c>
      <c r="E2653" s="1">
        <v>45868</v>
      </c>
      <c r="F2653" t="s">
        <v>51</v>
      </c>
    </row>
    <row r="2654" spans="1:6" x14ac:dyDescent="0.25">
      <c r="A2654" t="str">
        <f>"05378"</f>
        <v>05378</v>
      </c>
      <c r="B2654" t="s">
        <v>571</v>
      </c>
      <c r="C2654">
        <v>128656</v>
      </c>
      <c r="D2654" s="2">
        <v>3458.49</v>
      </c>
      <c r="E2654" s="1">
        <v>45868</v>
      </c>
      <c r="F2654" t="s">
        <v>51</v>
      </c>
    </row>
    <row r="2655" spans="1:6" x14ac:dyDescent="0.25">
      <c r="A2655" t="str">
        <f>"04598"</f>
        <v>04598</v>
      </c>
      <c r="B2655" t="s">
        <v>415</v>
      </c>
      <c r="C2655">
        <v>128657</v>
      </c>
      <c r="D2655" s="2">
        <v>3970</v>
      </c>
      <c r="E2655" s="1">
        <v>45868</v>
      </c>
      <c r="F2655" t="s">
        <v>51</v>
      </c>
    </row>
    <row r="2656" spans="1:6" x14ac:dyDescent="0.25">
      <c r="A2656" t="str">
        <f>"05025"</f>
        <v>05025</v>
      </c>
      <c r="B2656" t="s">
        <v>121</v>
      </c>
      <c r="C2656">
        <v>128658</v>
      </c>
      <c r="D2656" s="2">
        <v>10901.41</v>
      </c>
      <c r="E2656" s="1">
        <v>45868</v>
      </c>
      <c r="F2656" t="s">
        <v>51</v>
      </c>
    </row>
    <row r="2657" spans="1:6" x14ac:dyDescent="0.25">
      <c r="A2657" t="str">
        <f>"05678"</f>
        <v>05678</v>
      </c>
      <c r="B2657" t="s">
        <v>38</v>
      </c>
      <c r="C2657">
        <v>2213</v>
      </c>
      <c r="D2657" s="2">
        <v>123.27</v>
      </c>
      <c r="E2657" s="1">
        <v>45869</v>
      </c>
      <c r="F2657" t="s">
        <v>10</v>
      </c>
    </row>
    <row r="2658" spans="1:6" x14ac:dyDescent="0.25">
      <c r="A2658" t="str">
        <f>"05001"</f>
        <v>05001</v>
      </c>
      <c r="B2658" t="s">
        <v>27</v>
      </c>
      <c r="C2658">
        <v>2208</v>
      </c>
      <c r="D2658" s="2">
        <v>565.71</v>
      </c>
      <c r="E2658" s="1">
        <v>45873</v>
      </c>
      <c r="F2658" t="s">
        <v>10</v>
      </c>
    </row>
    <row r="2659" spans="1:6" x14ac:dyDescent="0.25">
      <c r="A2659" t="str">
        <f>"05509"</f>
        <v>05509</v>
      </c>
      <c r="B2659" t="s">
        <v>30</v>
      </c>
      <c r="C2659">
        <v>2210</v>
      </c>
      <c r="D2659" s="2">
        <v>5225.22</v>
      </c>
      <c r="E2659" s="1">
        <v>45873</v>
      </c>
      <c r="F2659" t="s">
        <v>10</v>
      </c>
    </row>
    <row r="2660" spans="1:6" x14ac:dyDescent="0.25">
      <c r="A2660" t="str">
        <f>"04614"</f>
        <v>04614</v>
      </c>
      <c r="B2660" t="s">
        <v>29</v>
      </c>
      <c r="C2660">
        <v>2207</v>
      </c>
      <c r="D2660" s="2">
        <v>1748.24</v>
      </c>
      <c r="E2660" s="1">
        <v>45874</v>
      </c>
      <c r="F2660" t="s">
        <v>10</v>
      </c>
    </row>
    <row r="2661" spans="1:6" x14ac:dyDescent="0.25">
      <c r="A2661" t="str">
        <f>"03162"</f>
        <v>03162</v>
      </c>
      <c r="B2661" t="s">
        <v>9</v>
      </c>
      <c r="C2661">
        <v>2222</v>
      </c>
      <c r="D2661" s="2">
        <v>32694.639999999999</v>
      </c>
      <c r="E2661" s="1">
        <v>45874</v>
      </c>
      <c r="F2661" t="s">
        <v>10</v>
      </c>
    </row>
    <row r="2662" spans="1:6" x14ac:dyDescent="0.25">
      <c r="A2662" t="str">
        <f>"00555"</f>
        <v>00555</v>
      </c>
      <c r="B2662" t="s">
        <v>16</v>
      </c>
      <c r="C2662">
        <v>2195</v>
      </c>
      <c r="D2662" s="2">
        <v>19322.939999999999</v>
      </c>
      <c r="E2662" s="1">
        <v>45877</v>
      </c>
      <c r="F2662" t="s">
        <v>10</v>
      </c>
    </row>
    <row r="2663" spans="1:6" x14ac:dyDescent="0.25">
      <c r="A2663" t="str">
        <f>"01532"</f>
        <v>01532</v>
      </c>
      <c r="B2663" t="s">
        <v>17</v>
      </c>
      <c r="C2663">
        <v>2196</v>
      </c>
      <c r="D2663" s="2">
        <v>164743.98000000001</v>
      </c>
      <c r="E2663" s="1">
        <v>45877</v>
      </c>
      <c r="F2663" t="s">
        <v>10</v>
      </c>
    </row>
    <row r="2664" spans="1:6" x14ac:dyDescent="0.25">
      <c r="A2664" t="str">
        <f>"03818"</f>
        <v>03818</v>
      </c>
      <c r="B2664" t="s">
        <v>19</v>
      </c>
      <c r="C2664">
        <v>2198</v>
      </c>
      <c r="D2664" s="2">
        <v>739.56</v>
      </c>
      <c r="E2664" s="1">
        <v>45877</v>
      </c>
      <c r="F2664" t="s">
        <v>10</v>
      </c>
    </row>
    <row r="2665" spans="1:6" x14ac:dyDescent="0.25">
      <c r="A2665" t="str">
        <f>"04330"</f>
        <v>04330</v>
      </c>
      <c r="B2665" t="s">
        <v>21</v>
      </c>
      <c r="C2665">
        <v>2199</v>
      </c>
      <c r="D2665" s="2">
        <v>138.46</v>
      </c>
      <c r="E2665" s="1">
        <v>45877</v>
      </c>
      <c r="F2665" t="s">
        <v>10</v>
      </c>
    </row>
    <row r="2666" spans="1:6" x14ac:dyDescent="0.25">
      <c r="A2666" t="str">
        <f>"04777"</f>
        <v>04777</v>
      </c>
      <c r="B2666" t="s">
        <v>22</v>
      </c>
      <c r="C2666">
        <v>2200</v>
      </c>
      <c r="D2666" s="2">
        <v>746.15</v>
      </c>
      <c r="E2666" s="1">
        <v>45877</v>
      </c>
      <c r="F2666" t="s">
        <v>10</v>
      </c>
    </row>
    <row r="2667" spans="1:6" x14ac:dyDescent="0.25">
      <c r="A2667" t="str">
        <f>"04987"</f>
        <v>04987</v>
      </c>
      <c r="B2667" t="s">
        <v>21</v>
      </c>
      <c r="C2667">
        <v>2201</v>
      </c>
      <c r="D2667" s="2">
        <v>670.66</v>
      </c>
      <c r="E2667" s="1">
        <v>45877</v>
      </c>
      <c r="F2667" t="s">
        <v>10</v>
      </c>
    </row>
    <row r="2668" spans="1:6" x14ac:dyDescent="0.25">
      <c r="A2668" t="str">
        <f>"05331"</f>
        <v>05331</v>
      </c>
      <c r="B2668" t="s">
        <v>23</v>
      </c>
      <c r="C2668">
        <v>2202</v>
      </c>
      <c r="D2668" s="2">
        <v>553.85</v>
      </c>
      <c r="E2668" s="1">
        <v>45877</v>
      </c>
      <c r="F2668" t="s">
        <v>10</v>
      </c>
    </row>
    <row r="2669" spans="1:6" x14ac:dyDescent="0.25">
      <c r="A2669" t="str">
        <f>"00328"</f>
        <v>00328</v>
      </c>
      <c r="B2669" t="s">
        <v>26</v>
      </c>
      <c r="C2669">
        <v>2203</v>
      </c>
      <c r="D2669" s="2">
        <v>492506.58</v>
      </c>
      <c r="E2669" s="1">
        <v>45877</v>
      </c>
      <c r="F2669" t="s">
        <v>10</v>
      </c>
    </row>
    <row r="2670" spans="1:6" x14ac:dyDescent="0.25">
      <c r="A2670" t="str">
        <f>"01088"</f>
        <v>01088</v>
      </c>
      <c r="B2670" t="s">
        <v>14</v>
      </c>
      <c r="C2670">
        <v>2205</v>
      </c>
      <c r="D2670" s="2">
        <v>249425.96</v>
      </c>
      <c r="E2670" s="1">
        <v>45880</v>
      </c>
      <c r="F2670" t="s">
        <v>10</v>
      </c>
    </row>
    <row r="2671" spans="1:6" x14ac:dyDescent="0.25">
      <c r="A2671" t="str">
        <f>"03788"</f>
        <v>03788</v>
      </c>
      <c r="B2671" t="s">
        <v>18</v>
      </c>
      <c r="C2671">
        <v>2197</v>
      </c>
      <c r="D2671" s="2">
        <v>32504.43</v>
      </c>
      <c r="E2671" s="1">
        <v>45881</v>
      </c>
      <c r="F2671" t="s">
        <v>10</v>
      </c>
    </row>
    <row r="2672" spans="1:6" x14ac:dyDescent="0.25">
      <c r="A2672" t="str">
        <f>"04557"</f>
        <v>04557</v>
      </c>
      <c r="B2672" t="s">
        <v>32</v>
      </c>
      <c r="C2672">
        <v>2206</v>
      </c>
      <c r="D2672" s="2">
        <v>125125.86</v>
      </c>
      <c r="E2672" s="1">
        <v>45882</v>
      </c>
      <c r="F2672" t="s">
        <v>10</v>
      </c>
    </row>
    <row r="2673" spans="1:6" x14ac:dyDescent="0.25">
      <c r="A2673" t="str">
        <f>"04921"</f>
        <v>04921</v>
      </c>
      <c r="B2673" t="s">
        <v>172</v>
      </c>
      <c r="C2673">
        <v>128660</v>
      </c>
      <c r="D2673" s="2">
        <v>4006.45</v>
      </c>
      <c r="E2673" s="1">
        <v>45882</v>
      </c>
      <c r="F2673" t="s">
        <v>51</v>
      </c>
    </row>
    <row r="2674" spans="1:6" x14ac:dyDescent="0.25">
      <c r="A2674" t="str">
        <f>"04089"</f>
        <v>04089</v>
      </c>
      <c r="B2674" t="s">
        <v>144</v>
      </c>
      <c r="C2674">
        <v>128661</v>
      </c>
      <c r="D2674" s="2">
        <v>12240</v>
      </c>
      <c r="E2674" s="1">
        <v>45882</v>
      </c>
      <c r="F2674" t="s">
        <v>51</v>
      </c>
    </row>
    <row r="2675" spans="1:6" x14ac:dyDescent="0.25">
      <c r="A2675" t="str">
        <f>"05008"</f>
        <v>05008</v>
      </c>
      <c r="B2675" t="s">
        <v>446</v>
      </c>
      <c r="C2675">
        <v>128662</v>
      </c>
      <c r="D2675" s="2">
        <v>13978.87</v>
      </c>
      <c r="E2675" s="1">
        <v>45882</v>
      </c>
      <c r="F2675" t="s">
        <v>51</v>
      </c>
    </row>
    <row r="2676" spans="1:6" x14ac:dyDescent="0.25">
      <c r="A2676" t="str">
        <f>"02807"</f>
        <v>02807</v>
      </c>
      <c r="B2676" t="s">
        <v>72</v>
      </c>
      <c r="C2676">
        <v>128663</v>
      </c>
      <c r="D2676" s="2">
        <v>8611.83</v>
      </c>
      <c r="E2676" s="1">
        <v>45882</v>
      </c>
      <c r="F2676" t="s">
        <v>51</v>
      </c>
    </row>
    <row r="2677" spans="1:6" x14ac:dyDescent="0.25">
      <c r="A2677" t="str">
        <f>"01491"</f>
        <v>01491</v>
      </c>
      <c r="B2677" t="s">
        <v>185</v>
      </c>
      <c r="C2677">
        <v>128664</v>
      </c>
      <c r="D2677" s="2">
        <v>8940.64</v>
      </c>
      <c r="E2677" s="1">
        <v>45882</v>
      </c>
      <c r="F2677" t="s">
        <v>51</v>
      </c>
    </row>
    <row r="2678" spans="1:6" x14ac:dyDescent="0.25">
      <c r="A2678" t="str">
        <f>"05541"</f>
        <v>05541</v>
      </c>
      <c r="B2678" t="s">
        <v>192</v>
      </c>
      <c r="C2678">
        <v>128665</v>
      </c>
      <c r="D2678" s="2">
        <v>22652.5</v>
      </c>
      <c r="E2678" s="1">
        <v>45882</v>
      </c>
      <c r="F2678" t="s">
        <v>51</v>
      </c>
    </row>
    <row r="2679" spans="1:6" x14ac:dyDescent="0.25">
      <c r="A2679" t="str">
        <f>"04703"</f>
        <v>04703</v>
      </c>
      <c r="B2679" t="s">
        <v>275</v>
      </c>
      <c r="C2679">
        <v>128666</v>
      </c>
      <c r="D2679" s="2">
        <v>54684</v>
      </c>
      <c r="E2679" s="1">
        <v>45882</v>
      </c>
      <c r="F2679" t="s">
        <v>51</v>
      </c>
    </row>
    <row r="2680" spans="1:6" x14ac:dyDescent="0.25">
      <c r="A2680" t="str">
        <f>"04920"</f>
        <v>04920</v>
      </c>
      <c r="B2680" t="s">
        <v>194</v>
      </c>
      <c r="C2680">
        <v>128667</v>
      </c>
      <c r="D2680" s="2">
        <v>3333.03</v>
      </c>
      <c r="E2680" s="1">
        <v>45882</v>
      </c>
      <c r="F2680" t="s">
        <v>51</v>
      </c>
    </row>
    <row r="2681" spans="1:6" x14ac:dyDescent="0.25">
      <c r="A2681" t="str">
        <f>"05276"</f>
        <v>05276</v>
      </c>
      <c r="B2681" t="s">
        <v>197</v>
      </c>
      <c r="C2681">
        <v>128668</v>
      </c>
      <c r="D2681" s="2">
        <v>3333</v>
      </c>
      <c r="E2681" s="1">
        <v>45882</v>
      </c>
      <c r="F2681" t="s">
        <v>51</v>
      </c>
    </row>
    <row r="2682" spans="1:6" x14ac:dyDescent="0.25">
      <c r="A2682" t="str">
        <f>"05576"</f>
        <v>05576</v>
      </c>
      <c r="B2682" t="s">
        <v>341</v>
      </c>
      <c r="C2682">
        <v>128669</v>
      </c>
      <c r="D2682" s="2">
        <v>3125</v>
      </c>
      <c r="E2682" s="1">
        <v>45882</v>
      </c>
      <c r="F2682" t="s">
        <v>51</v>
      </c>
    </row>
    <row r="2683" spans="1:6" x14ac:dyDescent="0.25">
      <c r="A2683" t="str">
        <f>"05664"</f>
        <v>05664</v>
      </c>
      <c r="B2683" t="s">
        <v>606</v>
      </c>
      <c r="C2683">
        <v>128670</v>
      </c>
      <c r="D2683" s="2">
        <v>20000</v>
      </c>
      <c r="E2683" s="1">
        <v>45882</v>
      </c>
      <c r="F2683" t="s">
        <v>51</v>
      </c>
    </row>
    <row r="2684" spans="1:6" x14ac:dyDescent="0.25">
      <c r="A2684" t="str">
        <f>"04977"</f>
        <v>04977</v>
      </c>
      <c r="B2684" t="s">
        <v>368</v>
      </c>
      <c r="C2684">
        <v>128671</v>
      </c>
      <c r="D2684" s="2">
        <v>5011.29</v>
      </c>
      <c r="E2684" s="1">
        <v>45882</v>
      </c>
      <c r="F2684" t="s">
        <v>51</v>
      </c>
    </row>
    <row r="2685" spans="1:6" x14ac:dyDescent="0.25">
      <c r="A2685" t="str">
        <f>"05640"</f>
        <v>05640</v>
      </c>
      <c r="B2685" t="s">
        <v>608</v>
      </c>
      <c r="C2685">
        <v>128672</v>
      </c>
      <c r="D2685" s="2">
        <v>15545.16</v>
      </c>
      <c r="E2685" s="1">
        <v>45882</v>
      </c>
      <c r="F2685" t="s">
        <v>51</v>
      </c>
    </row>
    <row r="2686" spans="1:6" x14ac:dyDescent="0.25">
      <c r="A2686" t="str">
        <f>"04755"</f>
        <v>04755</v>
      </c>
      <c r="B2686" t="s">
        <v>208</v>
      </c>
      <c r="C2686">
        <v>128673</v>
      </c>
      <c r="D2686" s="2">
        <v>4</v>
      </c>
      <c r="E2686" s="1">
        <v>45882</v>
      </c>
      <c r="F2686" t="s">
        <v>51</v>
      </c>
    </row>
    <row r="2687" spans="1:6" x14ac:dyDescent="0.25">
      <c r="A2687" t="str">
        <f>"03730"</f>
        <v>03730</v>
      </c>
      <c r="B2687" t="s">
        <v>210</v>
      </c>
      <c r="C2687">
        <v>128674</v>
      </c>
      <c r="D2687" s="2">
        <v>190</v>
      </c>
      <c r="E2687" s="1">
        <v>45882</v>
      </c>
      <c r="F2687" t="s">
        <v>51</v>
      </c>
    </row>
    <row r="2688" spans="1:6" x14ac:dyDescent="0.25">
      <c r="A2688" t="str">
        <f>"04925"</f>
        <v>04925</v>
      </c>
      <c r="B2688" t="s">
        <v>53</v>
      </c>
      <c r="C2688">
        <v>128675</v>
      </c>
      <c r="D2688" s="2">
        <v>1509</v>
      </c>
      <c r="E2688" s="1">
        <v>45882</v>
      </c>
      <c r="F2688" t="s">
        <v>51</v>
      </c>
    </row>
    <row r="2689" spans="1:6" x14ac:dyDescent="0.25">
      <c r="A2689" t="str">
        <f>"04815"</f>
        <v>04815</v>
      </c>
      <c r="B2689" t="s">
        <v>76</v>
      </c>
      <c r="C2689">
        <v>128676</v>
      </c>
      <c r="D2689" s="2">
        <v>458.33</v>
      </c>
      <c r="E2689" s="1">
        <v>45882</v>
      </c>
      <c r="F2689" t="s">
        <v>51</v>
      </c>
    </row>
    <row r="2690" spans="1:6" x14ac:dyDescent="0.25">
      <c r="A2690" t="str">
        <f>"04555"</f>
        <v>04555</v>
      </c>
      <c r="B2690" t="s">
        <v>54</v>
      </c>
      <c r="C2690">
        <v>128677</v>
      </c>
      <c r="D2690" s="2">
        <v>319.56</v>
      </c>
      <c r="E2690" s="1">
        <v>45882</v>
      </c>
      <c r="F2690" t="s">
        <v>51</v>
      </c>
    </row>
    <row r="2691" spans="1:6" x14ac:dyDescent="0.25">
      <c r="A2691" t="str">
        <f>"05398"</f>
        <v>05398</v>
      </c>
      <c r="B2691" t="s">
        <v>142</v>
      </c>
      <c r="C2691">
        <v>128678</v>
      </c>
      <c r="D2691" s="2">
        <v>2651.53</v>
      </c>
      <c r="E2691" s="1">
        <v>45882</v>
      </c>
      <c r="F2691" t="s">
        <v>51</v>
      </c>
    </row>
    <row r="2692" spans="1:6" x14ac:dyDescent="0.25">
      <c r="A2692" t="str">
        <f>"05513"</f>
        <v>05513</v>
      </c>
      <c r="B2692" t="s">
        <v>212</v>
      </c>
      <c r="C2692">
        <v>128680</v>
      </c>
      <c r="D2692" s="2">
        <v>383.5</v>
      </c>
      <c r="E2692" s="1">
        <v>45882</v>
      </c>
      <c r="F2692" t="s">
        <v>51</v>
      </c>
    </row>
    <row r="2693" spans="1:6" x14ac:dyDescent="0.25">
      <c r="A2693" t="str">
        <f>"04018"</f>
        <v>04018</v>
      </c>
      <c r="B2693" t="s">
        <v>45</v>
      </c>
      <c r="C2693">
        <v>128681</v>
      </c>
      <c r="D2693" s="2">
        <v>1096.8800000000001</v>
      </c>
      <c r="E2693" s="1">
        <v>45882</v>
      </c>
      <c r="F2693" t="s">
        <v>51</v>
      </c>
    </row>
    <row r="2694" spans="1:6" x14ac:dyDescent="0.25">
      <c r="A2694" t="str">
        <f>"04943"</f>
        <v>04943</v>
      </c>
      <c r="B2694" t="s">
        <v>56</v>
      </c>
      <c r="C2694">
        <v>128682</v>
      </c>
      <c r="D2694" s="2">
        <v>1970.16</v>
      </c>
      <c r="E2694" s="1">
        <v>45882</v>
      </c>
      <c r="F2694" t="s">
        <v>51</v>
      </c>
    </row>
    <row r="2695" spans="1:6" x14ac:dyDescent="0.25">
      <c r="A2695" t="str">
        <f>"90682"</f>
        <v>90682</v>
      </c>
      <c r="B2695" t="s">
        <v>57</v>
      </c>
      <c r="C2695">
        <v>128683</v>
      </c>
      <c r="D2695" s="2">
        <v>2697.74</v>
      </c>
      <c r="E2695" s="1">
        <v>45882</v>
      </c>
      <c r="F2695" t="s">
        <v>51</v>
      </c>
    </row>
    <row r="2696" spans="1:6" x14ac:dyDescent="0.25">
      <c r="A2696" t="str">
        <f>"02299"</f>
        <v>02299</v>
      </c>
      <c r="B2696" t="s">
        <v>145</v>
      </c>
      <c r="C2696">
        <v>128684</v>
      </c>
      <c r="D2696" s="2">
        <v>393.75</v>
      </c>
      <c r="E2696" s="1">
        <v>45882</v>
      </c>
      <c r="F2696" t="s">
        <v>51</v>
      </c>
    </row>
    <row r="2697" spans="1:6" x14ac:dyDescent="0.25">
      <c r="A2697" t="str">
        <f>"00115"</f>
        <v>00115</v>
      </c>
      <c r="B2697" t="s">
        <v>213</v>
      </c>
      <c r="C2697">
        <v>128685</v>
      </c>
      <c r="D2697" s="2">
        <v>452.25</v>
      </c>
      <c r="E2697" s="1">
        <v>45882</v>
      </c>
      <c r="F2697" t="s">
        <v>51</v>
      </c>
    </row>
    <row r="2698" spans="1:6" x14ac:dyDescent="0.25">
      <c r="A2698" t="str">
        <f>"04621"</f>
        <v>04621</v>
      </c>
      <c r="B2698" t="s">
        <v>359</v>
      </c>
      <c r="C2698">
        <v>128686</v>
      </c>
      <c r="D2698" s="2">
        <v>69</v>
      </c>
      <c r="E2698" s="1">
        <v>45882</v>
      </c>
      <c r="F2698" t="s">
        <v>51</v>
      </c>
    </row>
    <row r="2699" spans="1:6" x14ac:dyDescent="0.25">
      <c r="A2699" t="str">
        <f>"03541"</f>
        <v>03541</v>
      </c>
      <c r="B2699" t="s">
        <v>61</v>
      </c>
      <c r="C2699">
        <v>128687</v>
      </c>
      <c r="D2699" s="2">
        <v>179.04</v>
      </c>
      <c r="E2699" s="1">
        <v>45882</v>
      </c>
      <c r="F2699" t="s">
        <v>51</v>
      </c>
    </row>
    <row r="2700" spans="1:6" x14ac:dyDescent="0.25">
      <c r="A2700" t="str">
        <f>"04244"</f>
        <v>04244</v>
      </c>
      <c r="B2700" t="s">
        <v>265</v>
      </c>
      <c r="C2700">
        <v>128688</v>
      </c>
      <c r="D2700" s="2">
        <v>2500</v>
      </c>
      <c r="E2700" s="1">
        <v>45882</v>
      </c>
      <c r="F2700" t="s">
        <v>51</v>
      </c>
    </row>
    <row r="2701" spans="1:6" x14ac:dyDescent="0.25">
      <c r="A2701" t="str">
        <f>"04388"</f>
        <v>04388</v>
      </c>
      <c r="B2701" t="s">
        <v>63</v>
      </c>
      <c r="C2701">
        <v>128689</v>
      </c>
      <c r="D2701" s="2">
        <v>123.92</v>
      </c>
      <c r="E2701" s="1">
        <v>45882</v>
      </c>
      <c r="F2701" t="s">
        <v>51</v>
      </c>
    </row>
    <row r="2702" spans="1:6" x14ac:dyDescent="0.25">
      <c r="A2702" t="str">
        <f>"03671"</f>
        <v>03671</v>
      </c>
      <c r="B2702" t="s">
        <v>64</v>
      </c>
      <c r="C2702">
        <v>128690</v>
      </c>
      <c r="D2702" s="2">
        <v>2625</v>
      </c>
      <c r="E2702" s="1">
        <v>45882</v>
      </c>
      <c r="F2702" t="s">
        <v>51</v>
      </c>
    </row>
    <row r="2703" spans="1:6" x14ac:dyDescent="0.25">
      <c r="A2703" t="str">
        <f>"05391"</f>
        <v>05391</v>
      </c>
      <c r="B2703" t="s">
        <v>515</v>
      </c>
      <c r="C2703">
        <v>128691</v>
      </c>
      <c r="D2703" s="2">
        <v>659414</v>
      </c>
      <c r="E2703" s="1">
        <v>45882</v>
      </c>
      <c r="F2703" t="s">
        <v>51</v>
      </c>
    </row>
    <row r="2704" spans="1:6" x14ac:dyDescent="0.25">
      <c r="A2704" t="str">
        <f>"01596"</f>
        <v>01596</v>
      </c>
      <c r="B2704" t="s">
        <v>66</v>
      </c>
      <c r="C2704">
        <v>128692</v>
      </c>
      <c r="D2704" s="2">
        <v>3550</v>
      </c>
      <c r="E2704" s="1">
        <v>45882</v>
      </c>
      <c r="F2704" t="s">
        <v>51</v>
      </c>
    </row>
    <row r="2705" spans="1:6" x14ac:dyDescent="0.25">
      <c r="A2705" t="str">
        <f>"05024"</f>
        <v>05024</v>
      </c>
      <c r="B2705" t="s">
        <v>178</v>
      </c>
      <c r="C2705">
        <v>128693</v>
      </c>
      <c r="D2705" s="2">
        <v>70</v>
      </c>
      <c r="E2705" s="1">
        <v>45882</v>
      </c>
      <c r="F2705" t="s">
        <v>51</v>
      </c>
    </row>
    <row r="2706" spans="1:6" x14ac:dyDescent="0.25">
      <c r="A2706" t="str">
        <f>"00340"</f>
        <v>00340</v>
      </c>
      <c r="B2706" t="s">
        <v>69</v>
      </c>
      <c r="C2706">
        <v>128694</v>
      </c>
      <c r="D2706" s="2">
        <v>103987.62</v>
      </c>
      <c r="E2706" s="1">
        <v>45882</v>
      </c>
      <c r="F2706" t="s">
        <v>51</v>
      </c>
    </row>
    <row r="2707" spans="1:6" x14ac:dyDescent="0.25">
      <c r="A2707" t="str">
        <f>"00212"</f>
        <v>00212</v>
      </c>
      <c r="B2707" t="s">
        <v>242</v>
      </c>
      <c r="C2707">
        <v>128695</v>
      </c>
      <c r="D2707" s="2">
        <v>414.1</v>
      </c>
      <c r="E2707" s="1">
        <v>45882</v>
      </c>
      <c r="F2707" t="s">
        <v>51</v>
      </c>
    </row>
    <row r="2708" spans="1:6" x14ac:dyDescent="0.25">
      <c r="A2708" t="str">
        <f>"00543"</f>
        <v>00543</v>
      </c>
      <c r="B2708" t="s">
        <v>70</v>
      </c>
      <c r="C2708">
        <v>128696</v>
      </c>
      <c r="D2708" s="2">
        <v>426.25</v>
      </c>
      <c r="E2708" s="1">
        <v>45882</v>
      </c>
      <c r="F2708" t="s">
        <v>51</v>
      </c>
    </row>
    <row r="2709" spans="1:6" x14ac:dyDescent="0.25">
      <c r="A2709" t="str">
        <f>"02030"</f>
        <v>02030</v>
      </c>
      <c r="B2709" t="s">
        <v>267</v>
      </c>
      <c r="C2709">
        <v>128697</v>
      </c>
      <c r="D2709" s="2">
        <v>1080</v>
      </c>
      <c r="E2709" s="1">
        <v>45882</v>
      </c>
      <c r="F2709" t="s">
        <v>51</v>
      </c>
    </row>
    <row r="2710" spans="1:6" x14ac:dyDescent="0.25">
      <c r="A2710" t="str">
        <f>"01241"</f>
        <v>01241</v>
      </c>
      <c r="B2710" t="s">
        <v>149</v>
      </c>
      <c r="C2710">
        <v>128698</v>
      </c>
      <c r="D2710" s="2">
        <v>235.54</v>
      </c>
      <c r="E2710" s="1">
        <v>45882</v>
      </c>
      <c r="F2710" t="s">
        <v>51</v>
      </c>
    </row>
    <row r="2711" spans="1:6" x14ac:dyDescent="0.25">
      <c r="A2711" t="str">
        <f>"00320"</f>
        <v>00320</v>
      </c>
      <c r="B2711" t="s">
        <v>536</v>
      </c>
      <c r="C2711">
        <v>128699</v>
      </c>
      <c r="D2711" s="2">
        <v>10.5</v>
      </c>
      <c r="E2711" s="1">
        <v>45882</v>
      </c>
      <c r="F2711" t="s">
        <v>51</v>
      </c>
    </row>
    <row r="2712" spans="1:6" x14ac:dyDescent="0.25">
      <c r="A2712" t="str">
        <f>"04549"</f>
        <v>04549</v>
      </c>
      <c r="B2712" t="s">
        <v>243</v>
      </c>
      <c r="C2712">
        <v>128700</v>
      </c>
      <c r="D2712" s="2">
        <v>7504.24</v>
      </c>
      <c r="E2712" s="1">
        <v>45882</v>
      </c>
      <c r="F2712" t="s">
        <v>51</v>
      </c>
    </row>
    <row r="2713" spans="1:6" x14ac:dyDescent="0.25">
      <c r="A2713" t="str">
        <f>"05478"</f>
        <v>05478</v>
      </c>
      <c r="B2713" t="s">
        <v>150</v>
      </c>
      <c r="C2713">
        <v>128701</v>
      </c>
      <c r="D2713" s="2">
        <v>420</v>
      </c>
      <c r="E2713" s="1">
        <v>45882</v>
      </c>
      <c r="F2713" t="s">
        <v>51</v>
      </c>
    </row>
    <row r="2714" spans="1:6" x14ac:dyDescent="0.25">
      <c r="A2714" t="str">
        <f>"04483"</f>
        <v>04483</v>
      </c>
      <c r="B2714" t="s">
        <v>616</v>
      </c>
      <c r="C2714">
        <v>128702</v>
      </c>
      <c r="D2714" s="2">
        <v>48</v>
      </c>
      <c r="E2714" s="1">
        <v>45882</v>
      </c>
      <c r="F2714" t="s">
        <v>51</v>
      </c>
    </row>
    <row r="2715" spans="1:6" x14ac:dyDescent="0.25">
      <c r="A2715" t="str">
        <f>"03342"</f>
        <v>03342</v>
      </c>
      <c r="B2715" t="s">
        <v>377</v>
      </c>
      <c r="C2715">
        <v>128703</v>
      </c>
      <c r="D2715" s="2">
        <v>97.4</v>
      </c>
      <c r="E2715" s="1">
        <v>45882</v>
      </c>
      <c r="F2715" t="s">
        <v>51</v>
      </c>
    </row>
    <row r="2716" spans="1:6" x14ac:dyDescent="0.25">
      <c r="A2716" t="str">
        <f>"02405"</f>
        <v>02405</v>
      </c>
      <c r="B2716" t="s">
        <v>78</v>
      </c>
      <c r="C2716">
        <v>128704</v>
      </c>
      <c r="D2716" s="2">
        <v>5627.54</v>
      </c>
      <c r="E2716" s="1">
        <v>45882</v>
      </c>
      <c r="F2716" t="s">
        <v>51</v>
      </c>
    </row>
    <row r="2717" spans="1:6" x14ac:dyDescent="0.25">
      <c r="A2717" t="str">
        <f>"01869"</f>
        <v>01869</v>
      </c>
      <c r="B2717" t="s">
        <v>411</v>
      </c>
      <c r="C2717">
        <v>128705</v>
      </c>
      <c r="D2717" s="2">
        <v>69.2</v>
      </c>
      <c r="E2717" s="1">
        <v>45882</v>
      </c>
      <c r="F2717" t="s">
        <v>51</v>
      </c>
    </row>
    <row r="2718" spans="1:6" x14ac:dyDescent="0.25">
      <c r="A2718" t="str">
        <f>"01877"</f>
        <v>01877</v>
      </c>
      <c r="B2718" t="s">
        <v>79</v>
      </c>
      <c r="C2718">
        <v>128706</v>
      </c>
      <c r="D2718" s="2">
        <v>136.4</v>
      </c>
      <c r="E2718" s="1">
        <v>45882</v>
      </c>
      <c r="F2718" t="s">
        <v>51</v>
      </c>
    </row>
    <row r="2719" spans="1:6" x14ac:dyDescent="0.25">
      <c r="A2719" t="str">
        <f>"00428"</f>
        <v>00428</v>
      </c>
      <c r="B2719" t="s">
        <v>80</v>
      </c>
      <c r="C2719">
        <v>128707</v>
      </c>
      <c r="D2719" s="2">
        <v>57.1</v>
      </c>
      <c r="E2719" s="1">
        <v>45882</v>
      </c>
      <c r="F2719" t="s">
        <v>51</v>
      </c>
    </row>
    <row r="2720" spans="1:6" x14ac:dyDescent="0.25">
      <c r="A2720" t="str">
        <f>"05617"</f>
        <v>05617</v>
      </c>
      <c r="B2720" t="s">
        <v>461</v>
      </c>
      <c r="C2720">
        <v>128708</v>
      </c>
      <c r="D2720" s="2">
        <v>2108.52</v>
      </c>
      <c r="E2720" s="1">
        <v>45882</v>
      </c>
      <c r="F2720" t="s">
        <v>51</v>
      </c>
    </row>
    <row r="2721" spans="1:6" x14ac:dyDescent="0.25">
      <c r="A2721" t="str">
        <f>"04802"</f>
        <v>04802</v>
      </c>
      <c r="B2721" t="s">
        <v>22</v>
      </c>
      <c r="C2721">
        <v>128709</v>
      </c>
      <c r="D2721" s="2">
        <v>128.6</v>
      </c>
      <c r="E2721" s="1">
        <v>45882</v>
      </c>
      <c r="F2721" t="s">
        <v>51</v>
      </c>
    </row>
    <row r="2722" spans="1:6" x14ac:dyDescent="0.25">
      <c r="A2722" t="str">
        <f>"00452"</f>
        <v>00452</v>
      </c>
      <c r="B2722" t="s">
        <v>248</v>
      </c>
      <c r="C2722">
        <v>128710</v>
      </c>
      <c r="D2722" s="2">
        <v>2735.15</v>
      </c>
      <c r="E2722" s="1">
        <v>45882</v>
      </c>
      <c r="F2722" t="s">
        <v>51</v>
      </c>
    </row>
    <row r="2723" spans="1:6" x14ac:dyDescent="0.25">
      <c r="A2723" t="str">
        <f>"04895"</f>
        <v>04895</v>
      </c>
      <c r="B2723" t="s">
        <v>83</v>
      </c>
      <c r="C2723">
        <v>128711</v>
      </c>
      <c r="D2723" s="2">
        <v>3174.88</v>
      </c>
      <c r="E2723" s="1">
        <v>45882</v>
      </c>
      <c r="F2723" t="s">
        <v>51</v>
      </c>
    </row>
    <row r="2724" spans="1:6" x14ac:dyDescent="0.25">
      <c r="A2724" t="str">
        <f>"04304"</f>
        <v>04304</v>
      </c>
      <c r="B2724" t="s">
        <v>84</v>
      </c>
      <c r="C2724">
        <v>128713</v>
      </c>
      <c r="D2724" s="2">
        <v>21211.040000000001</v>
      </c>
      <c r="E2724" s="1">
        <v>45882</v>
      </c>
      <c r="F2724" t="s">
        <v>51</v>
      </c>
    </row>
    <row r="2725" spans="1:6" x14ac:dyDescent="0.25">
      <c r="A2725" t="str">
        <f>"02969"</f>
        <v>02969</v>
      </c>
      <c r="B2725" t="s">
        <v>374</v>
      </c>
      <c r="C2725">
        <v>128714</v>
      </c>
      <c r="D2725" s="2">
        <v>135</v>
      </c>
      <c r="E2725" s="1">
        <v>45882</v>
      </c>
      <c r="F2725" t="s">
        <v>51</v>
      </c>
    </row>
    <row r="2726" spans="1:6" x14ac:dyDescent="0.25">
      <c r="A2726" t="str">
        <f>"00520"</f>
        <v>00520</v>
      </c>
      <c r="B2726" t="s">
        <v>617</v>
      </c>
      <c r="C2726">
        <v>128715</v>
      </c>
      <c r="D2726" s="2">
        <v>100</v>
      </c>
      <c r="E2726" s="1">
        <v>45882</v>
      </c>
      <c r="F2726" t="s">
        <v>51</v>
      </c>
    </row>
    <row r="2727" spans="1:6" x14ac:dyDescent="0.25">
      <c r="A2727" t="str">
        <f>"01415"</f>
        <v>01415</v>
      </c>
      <c r="B2727" t="s">
        <v>89</v>
      </c>
      <c r="C2727">
        <v>128716</v>
      </c>
      <c r="D2727" s="2">
        <v>325.95</v>
      </c>
      <c r="E2727" s="1">
        <v>45882</v>
      </c>
      <c r="F2727" t="s">
        <v>51</v>
      </c>
    </row>
    <row r="2728" spans="1:6" x14ac:dyDescent="0.25">
      <c r="A2728" t="str">
        <f>"00565"</f>
        <v>00565</v>
      </c>
      <c r="B2728" t="s">
        <v>92</v>
      </c>
      <c r="C2728">
        <v>128717</v>
      </c>
      <c r="D2728" s="2">
        <v>1780.04</v>
      </c>
      <c r="E2728" s="1">
        <v>45882</v>
      </c>
      <c r="F2728" t="s">
        <v>51</v>
      </c>
    </row>
    <row r="2729" spans="1:6" x14ac:dyDescent="0.25">
      <c r="A2729" t="str">
        <f>"04533"</f>
        <v>04533</v>
      </c>
      <c r="B2729" t="s">
        <v>250</v>
      </c>
      <c r="C2729">
        <v>128718</v>
      </c>
      <c r="D2729" s="2">
        <v>112.5</v>
      </c>
      <c r="E2729" s="1">
        <v>45882</v>
      </c>
      <c r="F2729" t="s">
        <v>51</v>
      </c>
    </row>
    <row r="2730" spans="1:6" x14ac:dyDescent="0.25">
      <c r="A2730" t="str">
        <f>"03819"</f>
        <v>03819</v>
      </c>
      <c r="B2730" t="s">
        <v>539</v>
      </c>
      <c r="C2730">
        <v>128719</v>
      </c>
      <c r="D2730" s="2">
        <v>5690</v>
      </c>
      <c r="E2730" s="1">
        <v>45882</v>
      </c>
      <c r="F2730" t="s">
        <v>51</v>
      </c>
    </row>
    <row r="2731" spans="1:6" x14ac:dyDescent="0.25">
      <c r="A2731" t="str">
        <f>"05241"</f>
        <v>05241</v>
      </c>
      <c r="B2731" t="s">
        <v>94</v>
      </c>
      <c r="C2731">
        <v>128720</v>
      </c>
      <c r="D2731" s="2">
        <v>47</v>
      </c>
      <c r="E2731" s="1">
        <v>45882</v>
      </c>
      <c r="F2731" t="s">
        <v>51</v>
      </c>
    </row>
    <row r="2732" spans="1:6" x14ac:dyDescent="0.25">
      <c r="A2732" t="str">
        <f>"05669"</f>
        <v>05669</v>
      </c>
      <c r="B2732" t="s">
        <v>618</v>
      </c>
      <c r="C2732">
        <v>128721</v>
      </c>
      <c r="D2732" s="2">
        <v>14444.43</v>
      </c>
      <c r="E2732" s="1">
        <v>45882</v>
      </c>
      <c r="F2732" t="s">
        <v>51</v>
      </c>
    </row>
    <row r="2733" spans="1:6" x14ac:dyDescent="0.25">
      <c r="A2733" t="str">
        <f>"04331"</f>
        <v>04331</v>
      </c>
      <c r="B2733" t="s">
        <v>96</v>
      </c>
      <c r="C2733">
        <v>128722</v>
      </c>
      <c r="D2733" s="2">
        <v>199946.05</v>
      </c>
      <c r="E2733" s="1">
        <v>45882</v>
      </c>
      <c r="F2733" t="s">
        <v>51</v>
      </c>
    </row>
    <row r="2734" spans="1:6" x14ac:dyDescent="0.25">
      <c r="A2734" t="str">
        <f>"05324"</f>
        <v>05324</v>
      </c>
      <c r="B2734" t="s">
        <v>225</v>
      </c>
      <c r="C2734">
        <v>128723</v>
      </c>
      <c r="D2734" s="2">
        <v>175</v>
      </c>
      <c r="E2734" s="1">
        <v>45882</v>
      </c>
      <c r="F2734" t="s">
        <v>51</v>
      </c>
    </row>
    <row r="2735" spans="1:6" x14ac:dyDescent="0.25">
      <c r="A2735" t="str">
        <f>"03463"</f>
        <v>03463</v>
      </c>
      <c r="B2735" t="s">
        <v>99</v>
      </c>
      <c r="C2735">
        <v>128724</v>
      </c>
      <c r="D2735" s="2">
        <v>129.34</v>
      </c>
      <c r="E2735" s="1">
        <v>45882</v>
      </c>
      <c r="F2735" t="s">
        <v>51</v>
      </c>
    </row>
    <row r="2736" spans="1:6" x14ac:dyDescent="0.25">
      <c r="A2736" t="str">
        <f>"03974"</f>
        <v>03974</v>
      </c>
      <c r="B2736" t="s">
        <v>252</v>
      </c>
      <c r="C2736">
        <v>128725</v>
      </c>
      <c r="D2736" s="2">
        <v>1018.03</v>
      </c>
      <c r="E2736" s="1">
        <v>45882</v>
      </c>
      <c r="F2736" t="s">
        <v>51</v>
      </c>
    </row>
    <row r="2737" spans="1:6" x14ac:dyDescent="0.25">
      <c r="A2737" t="str">
        <f>"05559"</f>
        <v>05559</v>
      </c>
      <c r="B2737" t="s">
        <v>100</v>
      </c>
      <c r="C2737">
        <v>128726</v>
      </c>
      <c r="D2737" s="2">
        <v>90</v>
      </c>
      <c r="E2737" s="1">
        <v>45882</v>
      </c>
      <c r="F2737" t="s">
        <v>51</v>
      </c>
    </row>
    <row r="2738" spans="1:6" x14ac:dyDescent="0.25">
      <c r="A2738" t="str">
        <f>"05172"</f>
        <v>05172</v>
      </c>
      <c r="B2738" t="s">
        <v>101</v>
      </c>
      <c r="C2738">
        <v>128727</v>
      </c>
      <c r="D2738" s="2">
        <v>723.35</v>
      </c>
      <c r="E2738" s="1">
        <v>45882</v>
      </c>
      <c r="F2738" t="s">
        <v>51</v>
      </c>
    </row>
    <row r="2739" spans="1:6" x14ac:dyDescent="0.25">
      <c r="A2739" t="str">
        <f>"04838"</f>
        <v>04838</v>
      </c>
      <c r="B2739" t="s">
        <v>191</v>
      </c>
      <c r="C2739">
        <v>128728</v>
      </c>
      <c r="D2739" s="2">
        <v>2500</v>
      </c>
      <c r="E2739" s="1">
        <v>45882</v>
      </c>
      <c r="F2739" t="s">
        <v>51</v>
      </c>
    </row>
    <row r="2740" spans="1:6" x14ac:dyDescent="0.25">
      <c r="A2740" t="str">
        <f>"01648"</f>
        <v>01648</v>
      </c>
      <c r="B2740" t="s">
        <v>103</v>
      </c>
      <c r="C2740">
        <v>128729</v>
      </c>
      <c r="D2740" s="2">
        <v>364.66</v>
      </c>
      <c r="E2740" s="1">
        <v>45882</v>
      </c>
      <c r="F2740" t="s">
        <v>51</v>
      </c>
    </row>
    <row r="2741" spans="1:6" x14ac:dyDescent="0.25">
      <c r="A2741" t="str">
        <f>"03734"</f>
        <v>03734</v>
      </c>
      <c r="B2741" t="s">
        <v>104</v>
      </c>
      <c r="C2741">
        <v>128730</v>
      </c>
      <c r="D2741" s="2">
        <v>60.86</v>
      </c>
      <c r="E2741" s="1">
        <v>45882</v>
      </c>
      <c r="F2741" t="s">
        <v>51</v>
      </c>
    </row>
    <row r="2742" spans="1:6" x14ac:dyDescent="0.25">
      <c r="A2742" t="str">
        <f>"05451"</f>
        <v>05451</v>
      </c>
      <c r="B2742" t="s">
        <v>105</v>
      </c>
      <c r="C2742">
        <v>128731</v>
      </c>
      <c r="D2742" s="2">
        <v>975</v>
      </c>
      <c r="E2742" s="1">
        <v>45882</v>
      </c>
      <c r="F2742" t="s">
        <v>51</v>
      </c>
    </row>
    <row r="2743" spans="1:6" x14ac:dyDescent="0.25">
      <c r="A2743" t="str">
        <f>"05142"</f>
        <v>05142</v>
      </c>
      <c r="B2743" t="s">
        <v>226</v>
      </c>
      <c r="C2743">
        <v>128732</v>
      </c>
      <c r="D2743" s="2">
        <v>263.16000000000003</v>
      </c>
      <c r="E2743" s="1">
        <v>45882</v>
      </c>
      <c r="F2743" t="s">
        <v>51</v>
      </c>
    </row>
    <row r="2744" spans="1:6" x14ac:dyDescent="0.25">
      <c r="A2744" t="str">
        <f>"04998"</f>
        <v>04998</v>
      </c>
      <c r="B2744" t="s">
        <v>253</v>
      </c>
      <c r="C2744">
        <v>128733</v>
      </c>
      <c r="D2744" s="2">
        <v>633.38</v>
      </c>
      <c r="E2744" s="1">
        <v>45882</v>
      </c>
      <c r="F2744" t="s">
        <v>51</v>
      </c>
    </row>
    <row r="2745" spans="1:6" x14ac:dyDescent="0.25">
      <c r="A2745" t="str">
        <f>"03329"</f>
        <v>03329</v>
      </c>
      <c r="B2745" t="s">
        <v>107</v>
      </c>
      <c r="C2745">
        <v>128734</v>
      </c>
      <c r="D2745" s="2">
        <v>1067</v>
      </c>
      <c r="E2745" s="1">
        <v>45882</v>
      </c>
      <c r="F2745" t="s">
        <v>51</v>
      </c>
    </row>
    <row r="2746" spans="1:6" x14ac:dyDescent="0.25">
      <c r="A2746" t="str">
        <f>"02536"</f>
        <v>02536</v>
      </c>
      <c r="B2746" t="s">
        <v>108</v>
      </c>
      <c r="C2746">
        <v>128735</v>
      </c>
      <c r="D2746" s="2">
        <v>802.22</v>
      </c>
      <c r="E2746" s="1">
        <v>45882</v>
      </c>
      <c r="F2746" t="s">
        <v>51</v>
      </c>
    </row>
    <row r="2747" spans="1:6" x14ac:dyDescent="0.25">
      <c r="A2747" t="str">
        <f>"00710"</f>
        <v>00710</v>
      </c>
      <c r="B2747" t="s">
        <v>109</v>
      </c>
      <c r="C2747">
        <v>128736</v>
      </c>
      <c r="D2747" s="2">
        <v>6452.46</v>
      </c>
      <c r="E2747" s="1">
        <v>45882</v>
      </c>
      <c r="F2747" t="s">
        <v>51</v>
      </c>
    </row>
    <row r="2748" spans="1:6" x14ac:dyDescent="0.25">
      <c r="A2748" t="str">
        <f>"05298"</f>
        <v>05298</v>
      </c>
      <c r="B2748" t="s">
        <v>111</v>
      </c>
      <c r="C2748">
        <v>128737</v>
      </c>
      <c r="D2748" s="2">
        <v>3830.88</v>
      </c>
      <c r="E2748" s="1">
        <v>45882</v>
      </c>
      <c r="F2748" t="s">
        <v>51</v>
      </c>
    </row>
    <row r="2749" spans="1:6" x14ac:dyDescent="0.25">
      <c r="A2749" t="str">
        <f>"1"</f>
        <v>1</v>
      </c>
      <c r="B2749" t="s">
        <v>619</v>
      </c>
      <c r="C2749">
        <v>128738</v>
      </c>
      <c r="D2749" s="2">
        <v>180</v>
      </c>
      <c r="E2749" s="1">
        <v>45882</v>
      </c>
      <c r="F2749" t="s">
        <v>51</v>
      </c>
    </row>
    <row r="2750" spans="1:6" x14ac:dyDescent="0.25">
      <c r="A2750" t="str">
        <f>"04308"</f>
        <v>04308</v>
      </c>
      <c r="B2750" t="s">
        <v>198</v>
      </c>
      <c r="C2750">
        <v>128739</v>
      </c>
      <c r="D2750" s="2">
        <v>3698.63</v>
      </c>
      <c r="E2750" s="1">
        <v>45882</v>
      </c>
      <c r="F2750" t="s">
        <v>51</v>
      </c>
    </row>
    <row r="2751" spans="1:6" x14ac:dyDescent="0.25">
      <c r="A2751" t="str">
        <f>"00437"</f>
        <v>00437</v>
      </c>
      <c r="B2751" t="s">
        <v>113</v>
      </c>
      <c r="C2751">
        <v>128740</v>
      </c>
      <c r="D2751" s="2">
        <v>110.05</v>
      </c>
      <c r="E2751" s="1">
        <v>45882</v>
      </c>
      <c r="F2751" t="s">
        <v>51</v>
      </c>
    </row>
    <row r="2752" spans="1:6" x14ac:dyDescent="0.25">
      <c r="A2752" t="str">
        <f>"05381"</f>
        <v>05381</v>
      </c>
      <c r="B2752" t="s">
        <v>340</v>
      </c>
      <c r="C2752">
        <v>128741</v>
      </c>
      <c r="D2752" s="2">
        <v>1005.76</v>
      </c>
      <c r="E2752" s="1">
        <v>45882</v>
      </c>
      <c r="F2752" t="s">
        <v>51</v>
      </c>
    </row>
    <row r="2753" spans="1:6" x14ac:dyDescent="0.25">
      <c r="A2753" t="str">
        <f>"03988"</f>
        <v>03988</v>
      </c>
      <c r="B2753" t="s">
        <v>159</v>
      </c>
      <c r="C2753">
        <v>128742</v>
      </c>
      <c r="D2753" s="2">
        <v>4108.3900000000003</v>
      </c>
      <c r="E2753" s="1">
        <v>45882</v>
      </c>
      <c r="F2753" t="s">
        <v>51</v>
      </c>
    </row>
    <row r="2754" spans="1:6" x14ac:dyDescent="0.25">
      <c r="A2754" t="str">
        <f>"05662"</f>
        <v>05662</v>
      </c>
      <c r="B2754" t="s">
        <v>597</v>
      </c>
      <c r="C2754">
        <v>128743</v>
      </c>
      <c r="D2754" s="2">
        <v>11025</v>
      </c>
      <c r="E2754" s="1">
        <v>45882</v>
      </c>
      <c r="F2754" t="s">
        <v>51</v>
      </c>
    </row>
    <row r="2755" spans="1:6" x14ac:dyDescent="0.25">
      <c r="A2755" t="str">
        <f>"05538"</f>
        <v>05538</v>
      </c>
      <c r="B2755" t="s">
        <v>115</v>
      </c>
      <c r="C2755">
        <v>128744</v>
      </c>
      <c r="D2755" s="2">
        <v>395.78</v>
      </c>
      <c r="E2755" s="1">
        <v>45882</v>
      </c>
      <c r="F2755" t="s">
        <v>51</v>
      </c>
    </row>
    <row r="2756" spans="1:6" x14ac:dyDescent="0.25">
      <c r="A2756" t="str">
        <f>"00246"</f>
        <v>00246</v>
      </c>
      <c r="B2756" t="s">
        <v>117</v>
      </c>
      <c r="C2756">
        <v>128745</v>
      </c>
      <c r="D2756" s="2">
        <v>67.47</v>
      </c>
      <c r="E2756" s="1">
        <v>45882</v>
      </c>
      <c r="F2756" t="s">
        <v>51</v>
      </c>
    </row>
    <row r="2757" spans="1:6" x14ac:dyDescent="0.25">
      <c r="A2757" t="str">
        <f>"05382"</f>
        <v>05382</v>
      </c>
      <c r="B2757" t="s">
        <v>119</v>
      </c>
      <c r="C2757">
        <v>128746</v>
      </c>
      <c r="D2757" s="2">
        <v>257.47000000000003</v>
      </c>
      <c r="E2757" s="1">
        <v>45882</v>
      </c>
      <c r="F2757" t="s">
        <v>51</v>
      </c>
    </row>
    <row r="2758" spans="1:6" x14ac:dyDescent="0.25">
      <c r="A2758" t="str">
        <f>"00797"</f>
        <v>00797</v>
      </c>
      <c r="B2758" t="s">
        <v>620</v>
      </c>
      <c r="C2758">
        <v>128747</v>
      </c>
      <c r="D2758" s="2">
        <v>650</v>
      </c>
      <c r="E2758" s="1">
        <v>45882</v>
      </c>
      <c r="F2758" t="s">
        <v>51</v>
      </c>
    </row>
    <row r="2759" spans="1:6" x14ac:dyDescent="0.25">
      <c r="A2759" t="str">
        <f>"05439"</f>
        <v>05439</v>
      </c>
      <c r="B2759" t="s">
        <v>276</v>
      </c>
      <c r="C2759">
        <v>128748</v>
      </c>
      <c r="D2759" s="2">
        <v>231.5</v>
      </c>
      <c r="E2759" s="1">
        <v>45882</v>
      </c>
      <c r="F2759" t="s">
        <v>51</v>
      </c>
    </row>
    <row r="2760" spans="1:6" x14ac:dyDescent="0.25">
      <c r="A2760" t="str">
        <f>"04772"</f>
        <v>04772</v>
      </c>
      <c r="B2760" t="s">
        <v>296</v>
      </c>
      <c r="C2760">
        <v>128749</v>
      </c>
      <c r="D2760" s="2">
        <v>3590</v>
      </c>
      <c r="E2760" s="1">
        <v>45882</v>
      </c>
      <c r="F2760" t="s">
        <v>51</v>
      </c>
    </row>
    <row r="2761" spans="1:6" x14ac:dyDescent="0.25">
      <c r="A2761" t="str">
        <f>"00916"</f>
        <v>00916</v>
      </c>
      <c r="B2761" t="s">
        <v>123</v>
      </c>
      <c r="C2761">
        <v>128750</v>
      </c>
      <c r="D2761" s="2">
        <v>39.75</v>
      </c>
      <c r="E2761" s="1">
        <v>45882</v>
      </c>
      <c r="F2761" t="s">
        <v>51</v>
      </c>
    </row>
    <row r="2762" spans="1:6" x14ac:dyDescent="0.25">
      <c r="A2762" t="str">
        <f>"03982"</f>
        <v>03982</v>
      </c>
      <c r="B2762" t="s">
        <v>394</v>
      </c>
      <c r="C2762">
        <v>128751</v>
      </c>
      <c r="D2762" s="2">
        <v>40</v>
      </c>
      <c r="E2762" s="1">
        <v>45882</v>
      </c>
      <c r="F2762" t="s">
        <v>51</v>
      </c>
    </row>
    <row r="2763" spans="1:6" x14ac:dyDescent="0.25">
      <c r="A2763" t="str">
        <f>"04546"</f>
        <v>04546</v>
      </c>
      <c r="B2763" t="s">
        <v>621</v>
      </c>
      <c r="C2763">
        <v>128752</v>
      </c>
      <c r="D2763" s="2">
        <v>87171.26</v>
      </c>
      <c r="E2763" s="1">
        <v>45882</v>
      </c>
      <c r="F2763" t="s">
        <v>51</v>
      </c>
    </row>
    <row r="2764" spans="1:6" x14ac:dyDescent="0.25">
      <c r="A2764" t="str">
        <f>"00936"</f>
        <v>00936</v>
      </c>
      <c r="B2764" t="s">
        <v>124</v>
      </c>
      <c r="C2764">
        <v>128753</v>
      </c>
      <c r="D2764" s="2">
        <v>1977.35</v>
      </c>
      <c r="E2764" s="1">
        <v>45882</v>
      </c>
      <c r="F2764" t="s">
        <v>51</v>
      </c>
    </row>
    <row r="2765" spans="1:6" x14ac:dyDescent="0.25">
      <c r="A2765" t="str">
        <f>"05410"</f>
        <v>05410</v>
      </c>
      <c r="B2765" t="s">
        <v>126</v>
      </c>
      <c r="C2765">
        <v>128754</v>
      </c>
      <c r="D2765" s="2">
        <v>750</v>
      </c>
      <c r="E2765" s="1">
        <v>45882</v>
      </c>
      <c r="F2765" t="s">
        <v>51</v>
      </c>
    </row>
    <row r="2766" spans="1:6" x14ac:dyDescent="0.25">
      <c r="A2766" t="str">
        <f>"05325"</f>
        <v>05325</v>
      </c>
      <c r="B2766" t="s">
        <v>129</v>
      </c>
      <c r="C2766">
        <v>128755</v>
      </c>
      <c r="D2766" s="2">
        <v>129.94999999999999</v>
      </c>
      <c r="E2766" s="1">
        <v>45882</v>
      </c>
      <c r="F2766" t="s">
        <v>51</v>
      </c>
    </row>
    <row r="2767" spans="1:6" x14ac:dyDescent="0.25">
      <c r="A2767" t="str">
        <f>"04977"</f>
        <v>04977</v>
      </c>
      <c r="B2767" t="s">
        <v>368</v>
      </c>
      <c r="C2767">
        <v>128756</v>
      </c>
      <c r="D2767" s="2">
        <v>15800</v>
      </c>
      <c r="E2767" s="1">
        <v>45882</v>
      </c>
      <c r="F2767" t="s">
        <v>51</v>
      </c>
    </row>
    <row r="2768" spans="1:6" x14ac:dyDescent="0.25">
      <c r="A2768" t="str">
        <f>"03129"</f>
        <v>03129</v>
      </c>
      <c r="B2768" t="s">
        <v>131</v>
      </c>
      <c r="C2768">
        <v>128757</v>
      </c>
      <c r="D2768" s="2">
        <v>1124.28</v>
      </c>
      <c r="E2768" s="1">
        <v>45882</v>
      </c>
      <c r="F2768" t="s">
        <v>51</v>
      </c>
    </row>
    <row r="2769" spans="1:6" x14ac:dyDescent="0.25">
      <c r="A2769" t="str">
        <f>"01049"</f>
        <v>01049</v>
      </c>
      <c r="B2769" t="s">
        <v>261</v>
      </c>
      <c r="C2769">
        <v>128758</v>
      </c>
      <c r="D2769" s="2">
        <v>100</v>
      </c>
      <c r="E2769" s="1">
        <v>45882</v>
      </c>
      <c r="F2769" t="s">
        <v>51</v>
      </c>
    </row>
    <row r="2770" spans="1:6" x14ac:dyDescent="0.25">
      <c r="A2770" t="str">
        <f>"03883"</f>
        <v>03883</v>
      </c>
      <c r="B2770" t="s">
        <v>231</v>
      </c>
      <c r="C2770">
        <v>128759</v>
      </c>
      <c r="D2770" s="2">
        <v>862.44</v>
      </c>
      <c r="E2770" s="1">
        <v>45882</v>
      </c>
      <c r="F2770" t="s">
        <v>51</v>
      </c>
    </row>
    <row r="2771" spans="1:6" x14ac:dyDescent="0.25">
      <c r="A2771" t="str">
        <f>"00336"</f>
        <v>00336</v>
      </c>
      <c r="B2771" t="s">
        <v>232</v>
      </c>
      <c r="C2771">
        <v>128760</v>
      </c>
      <c r="D2771" s="2">
        <v>120</v>
      </c>
      <c r="E2771" s="1">
        <v>45882</v>
      </c>
      <c r="F2771" t="s">
        <v>51</v>
      </c>
    </row>
    <row r="2772" spans="1:6" x14ac:dyDescent="0.25">
      <c r="A2772" t="str">
        <f>"02561"</f>
        <v>02561</v>
      </c>
      <c r="B2772" t="s">
        <v>622</v>
      </c>
      <c r="C2772">
        <v>128761</v>
      </c>
      <c r="D2772" s="2">
        <v>236.44</v>
      </c>
      <c r="E2772" s="1">
        <v>45882</v>
      </c>
      <c r="F2772" t="s">
        <v>51</v>
      </c>
    </row>
    <row r="2773" spans="1:6" x14ac:dyDescent="0.25">
      <c r="A2773" t="str">
        <f>"05530"</f>
        <v>05530</v>
      </c>
      <c r="B2773" t="s">
        <v>322</v>
      </c>
      <c r="C2773">
        <v>128762</v>
      </c>
      <c r="D2773" s="2">
        <v>192</v>
      </c>
      <c r="E2773" s="1">
        <v>45882</v>
      </c>
      <c r="F2773" t="s">
        <v>51</v>
      </c>
    </row>
    <row r="2774" spans="1:6" x14ac:dyDescent="0.25">
      <c r="A2774" t="str">
        <f>"05639"</f>
        <v>05639</v>
      </c>
      <c r="B2774" t="s">
        <v>600</v>
      </c>
      <c r="C2774">
        <v>128763</v>
      </c>
      <c r="D2774" s="2">
        <v>1793.49</v>
      </c>
      <c r="E2774" s="1">
        <v>45882</v>
      </c>
      <c r="F2774" t="s">
        <v>51</v>
      </c>
    </row>
    <row r="2775" spans="1:6" x14ac:dyDescent="0.25">
      <c r="A2775" t="str">
        <f>"05330"</f>
        <v>05330</v>
      </c>
      <c r="B2775" t="s">
        <v>134</v>
      </c>
      <c r="C2775">
        <v>128764</v>
      </c>
      <c r="D2775" s="2">
        <v>164</v>
      </c>
      <c r="E2775" s="1">
        <v>45882</v>
      </c>
      <c r="F2775" t="s">
        <v>51</v>
      </c>
    </row>
    <row r="2776" spans="1:6" x14ac:dyDescent="0.25">
      <c r="A2776" t="str">
        <f>"04016"</f>
        <v>04016</v>
      </c>
      <c r="B2776" t="s">
        <v>263</v>
      </c>
      <c r="C2776">
        <v>128765</v>
      </c>
      <c r="D2776" s="2">
        <v>2819.89</v>
      </c>
      <c r="E2776" s="1">
        <v>45882</v>
      </c>
      <c r="F2776" t="s">
        <v>51</v>
      </c>
    </row>
    <row r="2777" spans="1:6" x14ac:dyDescent="0.25">
      <c r="A2777" t="str">
        <f>"00036"</f>
        <v>00036</v>
      </c>
      <c r="B2777" t="s">
        <v>206</v>
      </c>
      <c r="C2777">
        <v>128766</v>
      </c>
      <c r="D2777" s="2">
        <v>260</v>
      </c>
      <c r="E2777" s="1">
        <v>45882</v>
      </c>
      <c r="F2777" t="s">
        <v>51</v>
      </c>
    </row>
    <row r="2778" spans="1:6" x14ac:dyDescent="0.25">
      <c r="A2778" t="str">
        <f>"02693"</f>
        <v>02693</v>
      </c>
      <c r="B2778" t="s">
        <v>136</v>
      </c>
      <c r="C2778">
        <v>128767</v>
      </c>
      <c r="D2778" s="2">
        <v>276</v>
      </c>
      <c r="E2778" s="1">
        <v>45882</v>
      </c>
      <c r="F2778" t="s">
        <v>51</v>
      </c>
    </row>
    <row r="2779" spans="1:6" x14ac:dyDescent="0.25">
      <c r="A2779" t="str">
        <f>"00969"</f>
        <v>00969</v>
      </c>
      <c r="B2779" t="s">
        <v>137</v>
      </c>
      <c r="C2779">
        <v>128768</v>
      </c>
      <c r="D2779" s="2">
        <v>8214.16</v>
      </c>
      <c r="E2779" s="1">
        <v>45882</v>
      </c>
      <c r="F2779" t="s">
        <v>51</v>
      </c>
    </row>
    <row r="2780" spans="1:6" x14ac:dyDescent="0.25">
      <c r="A2780" t="str">
        <f>"05048"</f>
        <v>05048</v>
      </c>
      <c r="B2780" t="s">
        <v>138</v>
      </c>
      <c r="C2780">
        <v>128769</v>
      </c>
      <c r="D2780" s="2">
        <v>375</v>
      </c>
      <c r="E2780" s="1">
        <v>45882</v>
      </c>
      <c r="F2780" t="s">
        <v>51</v>
      </c>
    </row>
    <row r="2781" spans="1:6" x14ac:dyDescent="0.25">
      <c r="A2781" t="str">
        <f>"04244"</f>
        <v>04244</v>
      </c>
      <c r="B2781" t="s">
        <v>265</v>
      </c>
      <c r="C2781">
        <v>128770</v>
      </c>
      <c r="D2781" s="2">
        <v>2900</v>
      </c>
      <c r="E2781" s="1">
        <v>45883</v>
      </c>
      <c r="F2781" t="s">
        <v>51</v>
      </c>
    </row>
    <row r="2782" spans="1:6" x14ac:dyDescent="0.25">
      <c r="A2782" t="str">
        <f>"05226"</f>
        <v>05226</v>
      </c>
      <c r="B2782" t="s">
        <v>13</v>
      </c>
      <c r="C2782">
        <v>2224</v>
      </c>
      <c r="D2782" s="2">
        <v>10982.68</v>
      </c>
      <c r="E2782" s="1">
        <v>45884</v>
      </c>
      <c r="F2782" t="s">
        <v>10</v>
      </c>
    </row>
    <row r="2783" spans="1:6" x14ac:dyDescent="0.25">
      <c r="A2783" t="str">
        <f>"01012"</f>
        <v>01012</v>
      </c>
      <c r="B2783" t="s">
        <v>33</v>
      </c>
      <c r="C2783">
        <v>2204</v>
      </c>
      <c r="D2783" s="2">
        <v>11054.28</v>
      </c>
      <c r="E2783" s="1">
        <v>45887</v>
      </c>
      <c r="F2783" t="s">
        <v>10</v>
      </c>
    </row>
    <row r="2784" spans="1:6" x14ac:dyDescent="0.25">
      <c r="A2784" t="str">
        <f>"04762"</f>
        <v>04762</v>
      </c>
      <c r="B2784" t="s">
        <v>25</v>
      </c>
      <c r="C2784">
        <v>2212</v>
      </c>
      <c r="D2784" s="2">
        <v>157048.19</v>
      </c>
      <c r="E2784" s="1">
        <v>45887</v>
      </c>
      <c r="F2784" t="s">
        <v>10</v>
      </c>
    </row>
    <row r="2785" spans="1:6" x14ac:dyDescent="0.25">
      <c r="A2785" t="str">
        <f>"00555"</f>
        <v>00555</v>
      </c>
      <c r="B2785" t="s">
        <v>16</v>
      </c>
      <c r="C2785">
        <v>2214</v>
      </c>
      <c r="D2785" s="2">
        <v>19979.8</v>
      </c>
      <c r="E2785" s="1">
        <v>45891</v>
      </c>
      <c r="F2785" t="s">
        <v>10</v>
      </c>
    </row>
    <row r="2786" spans="1:6" x14ac:dyDescent="0.25">
      <c r="A2786" t="str">
        <f>"01532"</f>
        <v>01532</v>
      </c>
      <c r="B2786" t="s">
        <v>17</v>
      </c>
      <c r="C2786">
        <v>2215</v>
      </c>
      <c r="D2786" s="2">
        <v>165684.85999999999</v>
      </c>
      <c r="E2786" s="1">
        <v>45891</v>
      </c>
      <c r="F2786" t="s">
        <v>10</v>
      </c>
    </row>
    <row r="2787" spans="1:6" x14ac:dyDescent="0.25">
      <c r="A2787" t="str">
        <f>"03818"</f>
        <v>03818</v>
      </c>
      <c r="B2787" t="s">
        <v>19</v>
      </c>
      <c r="C2787">
        <v>2217</v>
      </c>
      <c r="D2787" s="2">
        <v>739.56</v>
      </c>
      <c r="E2787" s="1">
        <v>45891</v>
      </c>
      <c r="F2787" t="s">
        <v>10</v>
      </c>
    </row>
    <row r="2788" spans="1:6" x14ac:dyDescent="0.25">
      <c r="A2788" t="str">
        <f>"04330"</f>
        <v>04330</v>
      </c>
      <c r="B2788" t="s">
        <v>21</v>
      </c>
      <c r="C2788">
        <v>2218</v>
      </c>
      <c r="D2788" s="2">
        <v>138.46</v>
      </c>
      <c r="E2788" s="1">
        <v>45891</v>
      </c>
      <c r="F2788" t="s">
        <v>10</v>
      </c>
    </row>
    <row r="2789" spans="1:6" x14ac:dyDescent="0.25">
      <c r="A2789" t="str">
        <f>"04777"</f>
        <v>04777</v>
      </c>
      <c r="B2789" t="s">
        <v>22</v>
      </c>
      <c r="C2789">
        <v>2219</v>
      </c>
      <c r="D2789" s="2">
        <v>746.15</v>
      </c>
      <c r="E2789" s="1">
        <v>45891</v>
      </c>
      <c r="F2789" t="s">
        <v>10</v>
      </c>
    </row>
    <row r="2790" spans="1:6" x14ac:dyDescent="0.25">
      <c r="A2790" t="str">
        <f>"04987"</f>
        <v>04987</v>
      </c>
      <c r="B2790" t="s">
        <v>21</v>
      </c>
      <c r="C2790">
        <v>2220</v>
      </c>
      <c r="D2790" s="2">
        <v>670.66</v>
      </c>
      <c r="E2790" s="1">
        <v>45891</v>
      </c>
      <c r="F2790" t="s">
        <v>10</v>
      </c>
    </row>
    <row r="2791" spans="1:6" x14ac:dyDescent="0.25">
      <c r="A2791" t="str">
        <f>"05331"</f>
        <v>05331</v>
      </c>
      <c r="B2791" t="s">
        <v>23</v>
      </c>
      <c r="C2791">
        <v>2221</v>
      </c>
      <c r="D2791" s="2">
        <v>553.85</v>
      </c>
      <c r="E2791" s="1">
        <v>45891</v>
      </c>
      <c r="F2791" t="s">
        <v>10</v>
      </c>
    </row>
    <row r="2792" spans="1:6" x14ac:dyDescent="0.25">
      <c r="A2792" t="str">
        <f>"03788"</f>
        <v>03788</v>
      </c>
      <c r="B2792" t="s">
        <v>18</v>
      </c>
      <c r="C2792">
        <v>2216</v>
      </c>
      <c r="D2792" s="2">
        <v>24004.43</v>
      </c>
      <c r="E2792" s="1">
        <v>45894</v>
      </c>
      <c r="F2792" t="s">
        <v>10</v>
      </c>
    </row>
    <row r="2793" spans="1:6" x14ac:dyDescent="0.25">
      <c r="A2793" t="str">
        <f>"01088"</f>
        <v>01088</v>
      </c>
      <c r="B2793" t="s">
        <v>14</v>
      </c>
      <c r="C2793">
        <v>2226</v>
      </c>
      <c r="D2793" s="2">
        <v>250000</v>
      </c>
      <c r="E2793" s="1">
        <v>45896</v>
      </c>
      <c r="F2793" t="s">
        <v>10</v>
      </c>
    </row>
    <row r="2794" spans="1:6" x14ac:dyDescent="0.25">
      <c r="A2794" t="str">
        <f>"05171"</f>
        <v>05171</v>
      </c>
      <c r="B2794" t="s">
        <v>346</v>
      </c>
      <c r="C2794">
        <v>128644</v>
      </c>
      <c r="D2794" s="2">
        <v>120</v>
      </c>
      <c r="E2794" s="1">
        <v>45896</v>
      </c>
      <c r="F2794" t="s">
        <v>15</v>
      </c>
    </row>
    <row r="2795" spans="1:6" x14ac:dyDescent="0.25">
      <c r="A2795" t="str">
        <f>"01090"</f>
        <v>01090</v>
      </c>
      <c r="B2795" t="s">
        <v>35</v>
      </c>
      <c r="C2795">
        <v>2223</v>
      </c>
      <c r="D2795" s="2">
        <v>1503.62</v>
      </c>
      <c r="E2795" s="1">
        <v>45897</v>
      </c>
      <c r="F2795" t="s">
        <v>10</v>
      </c>
    </row>
    <row r="2796" spans="1:6" x14ac:dyDescent="0.25">
      <c r="A2796" t="str">
        <f>"04089"</f>
        <v>04089</v>
      </c>
      <c r="B2796" t="s">
        <v>144</v>
      </c>
      <c r="C2796">
        <v>128771</v>
      </c>
      <c r="D2796" s="2">
        <v>22486</v>
      </c>
      <c r="E2796" s="1">
        <v>45897</v>
      </c>
      <c r="F2796" t="s">
        <v>51</v>
      </c>
    </row>
    <row r="2797" spans="1:6" x14ac:dyDescent="0.25">
      <c r="A2797" t="str">
        <f>"01241"</f>
        <v>01241</v>
      </c>
      <c r="B2797" t="s">
        <v>149</v>
      </c>
      <c r="C2797">
        <v>128772</v>
      </c>
      <c r="D2797" s="2">
        <v>1638</v>
      </c>
      <c r="E2797" s="1">
        <v>45897</v>
      </c>
      <c r="F2797" t="s">
        <v>51</v>
      </c>
    </row>
    <row r="2798" spans="1:6" x14ac:dyDescent="0.25">
      <c r="A2798" t="str">
        <f>"01491"</f>
        <v>01491</v>
      </c>
      <c r="B2798" t="s">
        <v>185</v>
      </c>
      <c r="C2798">
        <v>128773</v>
      </c>
      <c r="D2798" s="2">
        <v>8822.7999999999993</v>
      </c>
      <c r="E2798" s="1">
        <v>45897</v>
      </c>
      <c r="F2798" t="s">
        <v>51</v>
      </c>
    </row>
    <row r="2799" spans="1:6" x14ac:dyDescent="0.25">
      <c r="A2799" t="str">
        <f>"03837"</f>
        <v>03837</v>
      </c>
      <c r="B2799" t="s">
        <v>529</v>
      </c>
      <c r="C2799">
        <v>128774</v>
      </c>
      <c r="D2799" s="2">
        <v>15477.1</v>
      </c>
      <c r="E2799" s="1">
        <v>45897</v>
      </c>
      <c r="F2799" t="s">
        <v>51</v>
      </c>
    </row>
    <row r="2800" spans="1:6" x14ac:dyDescent="0.25">
      <c r="A2800" t="str">
        <f>"03591"</f>
        <v>03591</v>
      </c>
      <c r="B2800" t="s">
        <v>623</v>
      </c>
      <c r="C2800">
        <v>128775</v>
      </c>
      <c r="D2800" s="2">
        <v>3325.12</v>
      </c>
      <c r="E2800" s="1">
        <v>45897</v>
      </c>
      <c r="F2800" t="s">
        <v>51</v>
      </c>
    </row>
    <row r="2801" spans="1:6" x14ac:dyDescent="0.25">
      <c r="A2801" t="str">
        <f>"04331"</f>
        <v>04331</v>
      </c>
      <c r="B2801" t="s">
        <v>96</v>
      </c>
      <c r="C2801">
        <v>128776</v>
      </c>
      <c r="D2801" s="2">
        <v>3108.45</v>
      </c>
      <c r="E2801" s="1">
        <v>45897</v>
      </c>
      <c r="F2801" t="s">
        <v>51</v>
      </c>
    </row>
    <row r="2802" spans="1:6" x14ac:dyDescent="0.25">
      <c r="A2802" t="str">
        <f>"04123"</f>
        <v>04123</v>
      </c>
      <c r="B2802" t="s">
        <v>155</v>
      </c>
      <c r="C2802">
        <v>128777</v>
      </c>
      <c r="D2802" s="2">
        <v>6567</v>
      </c>
      <c r="E2802" s="1">
        <v>45897</v>
      </c>
      <c r="F2802" t="s">
        <v>51</v>
      </c>
    </row>
    <row r="2803" spans="1:6" x14ac:dyDescent="0.25">
      <c r="A2803" t="str">
        <f>"04876"</f>
        <v>04876</v>
      </c>
      <c r="B2803" t="s">
        <v>589</v>
      </c>
      <c r="C2803">
        <v>128778</v>
      </c>
      <c r="D2803" s="2">
        <v>67539.5</v>
      </c>
      <c r="E2803" s="1">
        <v>45897</v>
      </c>
      <c r="F2803" t="s">
        <v>51</v>
      </c>
    </row>
    <row r="2804" spans="1:6" x14ac:dyDescent="0.25">
      <c r="A2804" t="str">
        <f>"05566"</f>
        <v>05566</v>
      </c>
      <c r="B2804" t="s">
        <v>317</v>
      </c>
      <c r="C2804">
        <v>128779</v>
      </c>
      <c r="D2804" s="2">
        <v>141701.56</v>
      </c>
      <c r="E2804" s="1">
        <v>45897</v>
      </c>
      <c r="F2804" t="s">
        <v>51</v>
      </c>
    </row>
    <row r="2805" spans="1:6" x14ac:dyDescent="0.25">
      <c r="A2805" t="str">
        <f>"04314"</f>
        <v>04314</v>
      </c>
      <c r="B2805" t="s">
        <v>140</v>
      </c>
      <c r="C2805">
        <v>128780</v>
      </c>
      <c r="D2805" s="2">
        <v>56763.28</v>
      </c>
      <c r="E2805" s="1">
        <v>45897</v>
      </c>
      <c r="F2805" t="s">
        <v>51</v>
      </c>
    </row>
    <row r="2806" spans="1:6" x14ac:dyDescent="0.25">
      <c r="A2806" t="str">
        <f>"04037"</f>
        <v>04037</v>
      </c>
      <c r="B2806" t="s">
        <v>209</v>
      </c>
      <c r="C2806">
        <v>128782</v>
      </c>
      <c r="D2806" s="2">
        <v>541.98</v>
      </c>
      <c r="E2806" s="1">
        <v>45897</v>
      </c>
      <c r="F2806" t="s">
        <v>51</v>
      </c>
    </row>
    <row r="2807" spans="1:6" x14ac:dyDescent="0.25">
      <c r="A2807" t="str">
        <f>"04815"</f>
        <v>04815</v>
      </c>
      <c r="B2807" t="s">
        <v>76</v>
      </c>
      <c r="C2807">
        <v>128783</v>
      </c>
      <c r="D2807" s="2">
        <v>458.33</v>
      </c>
      <c r="E2807" s="1">
        <v>45897</v>
      </c>
      <c r="F2807" t="s">
        <v>51</v>
      </c>
    </row>
    <row r="2808" spans="1:6" x14ac:dyDescent="0.25">
      <c r="A2808" t="str">
        <f>"04555"</f>
        <v>04555</v>
      </c>
      <c r="B2808" t="s">
        <v>54</v>
      </c>
      <c r="C2808">
        <v>128784</v>
      </c>
      <c r="D2808" s="2">
        <v>913.82</v>
      </c>
      <c r="E2808" s="1">
        <v>45897</v>
      </c>
      <c r="F2808" t="s">
        <v>51</v>
      </c>
    </row>
    <row r="2809" spans="1:6" x14ac:dyDescent="0.25">
      <c r="A2809" t="str">
        <f>"05398"</f>
        <v>05398</v>
      </c>
      <c r="B2809" t="s">
        <v>142</v>
      </c>
      <c r="C2809">
        <v>128785</v>
      </c>
      <c r="D2809" s="2">
        <v>2602.85</v>
      </c>
      <c r="E2809" s="1">
        <v>45897</v>
      </c>
      <c r="F2809" t="s">
        <v>51</v>
      </c>
    </row>
    <row r="2810" spans="1:6" x14ac:dyDescent="0.25">
      <c r="A2810" t="str">
        <f>"05368"</f>
        <v>05368</v>
      </c>
      <c r="B2810" t="s">
        <v>173</v>
      </c>
      <c r="C2810">
        <v>128786</v>
      </c>
      <c r="D2810" s="2">
        <v>624</v>
      </c>
      <c r="E2810" s="1">
        <v>45897</v>
      </c>
      <c r="F2810" t="s">
        <v>51</v>
      </c>
    </row>
    <row r="2811" spans="1:6" x14ac:dyDescent="0.25">
      <c r="A2811" t="str">
        <f>"04096"</f>
        <v>04096</v>
      </c>
      <c r="B2811" t="s">
        <v>45</v>
      </c>
      <c r="C2811">
        <v>128787</v>
      </c>
      <c r="D2811" s="2">
        <v>108.02</v>
      </c>
      <c r="E2811" s="1">
        <v>45897</v>
      </c>
      <c r="F2811" t="s">
        <v>51</v>
      </c>
    </row>
    <row r="2812" spans="1:6" x14ac:dyDescent="0.25">
      <c r="A2812" t="str">
        <f>"04719"</f>
        <v>04719</v>
      </c>
      <c r="B2812" t="s">
        <v>45</v>
      </c>
      <c r="C2812">
        <v>128788</v>
      </c>
      <c r="D2812" s="2">
        <v>277.52</v>
      </c>
      <c r="E2812" s="1">
        <v>45897</v>
      </c>
      <c r="F2812" t="s">
        <v>51</v>
      </c>
    </row>
    <row r="2813" spans="1:6" x14ac:dyDescent="0.25">
      <c r="A2813" t="str">
        <f>"24636"</f>
        <v>24636</v>
      </c>
      <c r="B2813" t="s">
        <v>45</v>
      </c>
      <c r="C2813">
        <v>128789</v>
      </c>
      <c r="D2813" s="2">
        <v>108.02</v>
      </c>
      <c r="E2813" s="1">
        <v>45897</v>
      </c>
      <c r="F2813" t="s">
        <v>51</v>
      </c>
    </row>
    <row r="2814" spans="1:6" x14ac:dyDescent="0.25">
      <c r="A2814" t="str">
        <f>"02299"</f>
        <v>02299</v>
      </c>
      <c r="B2814" t="s">
        <v>145</v>
      </c>
      <c r="C2814">
        <v>128790</v>
      </c>
      <c r="D2814" s="2">
        <v>157.5</v>
      </c>
      <c r="E2814" s="1">
        <v>45897</v>
      </c>
      <c r="F2814" t="s">
        <v>51</v>
      </c>
    </row>
    <row r="2815" spans="1:6" x14ac:dyDescent="0.25">
      <c r="A2815" t="str">
        <f>"00115"</f>
        <v>00115</v>
      </c>
      <c r="B2815" t="s">
        <v>213</v>
      </c>
      <c r="C2815">
        <v>128791</v>
      </c>
      <c r="D2815" s="2">
        <v>420.16</v>
      </c>
      <c r="E2815" s="1">
        <v>45897</v>
      </c>
      <c r="F2815" t="s">
        <v>51</v>
      </c>
    </row>
    <row r="2816" spans="1:6" x14ac:dyDescent="0.25">
      <c r="A2816" t="str">
        <f>"03541"</f>
        <v>03541</v>
      </c>
      <c r="B2816" t="s">
        <v>61</v>
      </c>
      <c r="C2816">
        <v>128792</v>
      </c>
      <c r="D2816" s="2">
        <v>633.55999999999995</v>
      </c>
      <c r="E2816" s="1">
        <v>45897</v>
      </c>
      <c r="F2816" t="s">
        <v>51</v>
      </c>
    </row>
    <row r="2817" spans="1:6" x14ac:dyDescent="0.25">
      <c r="A2817" t="str">
        <f>"05166"</f>
        <v>05166</v>
      </c>
      <c r="B2817" t="s">
        <v>62</v>
      </c>
      <c r="C2817">
        <v>128793</v>
      </c>
      <c r="D2817" s="2">
        <v>645.70000000000005</v>
      </c>
      <c r="E2817" s="1">
        <v>45897</v>
      </c>
      <c r="F2817" t="s">
        <v>51</v>
      </c>
    </row>
    <row r="2818" spans="1:6" x14ac:dyDescent="0.25">
      <c r="A2818" t="str">
        <f>"04388"</f>
        <v>04388</v>
      </c>
      <c r="B2818" t="s">
        <v>63</v>
      </c>
      <c r="C2818">
        <v>128794</v>
      </c>
      <c r="D2818" s="2">
        <v>938</v>
      </c>
      <c r="E2818" s="1">
        <v>45897</v>
      </c>
      <c r="F2818" t="s">
        <v>51</v>
      </c>
    </row>
    <row r="2819" spans="1:6" x14ac:dyDescent="0.25">
      <c r="A2819" t="str">
        <f>"03671"</f>
        <v>03671</v>
      </c>
      <c r="B2819" t="s">
        <v>64</v>
      </c>
      <c r="C2819">
        <v>128795</v>
      </c>
      <c r="D2819" s="2">
        <v>2975</v>
      </c>
      <c r="E2819" s="1">
        <v>45897</v>
      </c>
      <c r="F2819" t="s">
        <v>51</v>
      </c>
    </row>
    <row r="2820" spans="1:6" x14ac:dyDescent="0.25">
      <c r="A2820" t="str">
        <f>"01596"</f>
        <v>01596</v>
      </c>
      <c r="B2820" t="s">
        <v>66</v>
      </c>
      <c r="C2820">
        <v>128796</v>
      </c>
      <c r="D2820" s="2">
        <v>1250</v>
      </c>
      <c r="E2820" s="1">
        <v>45897</v>
      </c>
      <c r="F2820" t="s">
        <v>51</v>
      </c>
    </row>
    <row r="2821" spans="1:6" x14ac:dyDescent="0.25">
      <c r="A2821" t="str">
        <f>"00543"</f>
        <v>00543</v>
      </c>
      <c r="B2821" t="s">
        <v>70</v>
      </c>
      <c r="C2821">
        <v>128797</v>
      </c>
      <c r="D2821" s="2">
        <v>816.38</v>
      </c>
      <c r="E2821" s="1">
        <v>45897</v>
      </c>
      <c r="F2821" t="s">
        <v>51</v>
      </c>
    </row>
    <row r="2822" spans="1:6" x14ac:dyDescent="0.25">
      <c r="A2822" t="str">
        <f>"01506"</f>
        <v>01506</v>
      </c>
      <c r="B2822" t="s">
        <v>215</v>
      </c>
      <c r="C2822">
        <v>128798</v>
      </c>
      <c r="D2822" s="2">
        <v>375</v>
      </c>
      <c r="E2822" s="1">
        <v>45897</v>
      </c>
      <c r="F2822" t="s">
        <v>51</v>
      </c>
    </row>
    <row r="2823" spans="1:6" x14ac:dyDescent="0.25">
      <c r="A2823" t="str">
        <f>"02807"</f>
        <v>02807</v>
      </c>
      <c r="B2823" t="s">
        <v>72</v>
      </c>
      <c r="C2823">
        <v>128799</v>
      </c>
      <c r="D2823" s="2">
        <v>2177.6</v>
      </c>
      <c r="E2823" s="1">
        <v>45897</v>
      </c>
      <c r="F2823" t="s">
        <v>51</v>
      </c>
    </row>
    <row r="2824" spans="1:6" x14ac:dyDescent="0.25">
      <c r="A2824" t="str">
        <f>"04549"</f>
        <v>04549</v>
      </c>
      <c r="B2824" t="s">
        <v>243</v>
      </c>
      <c r="C2824">
        <v>128800</v>
      </c>
      <c r="D2824" s="2">
        <v>7504.24</v>
      </c>
      <c r="E2824" s="1">
        <v>45897</v>
      </c>
      <c r="F2824" t="s">
        <v>51</v>
      </c>
    </row>
    <row r="2825" spans="1:6" x14ac:dyDescent="0.25">
      <c r="A2825" t="str">
        <f>"00391"</f>
        <v>00391</v>
      </c>
      <c r="B2825" t="s">
        <v>220</v>
      </c>
      <c r="C2825">
        <v>128801</v>
      </c>
      <c r="D2825" s="2">
        <v>73.17</v>
      </c>
      <c r="E2825" s="1">
        <v>45897</v>
      </c>
      <c r="F2825" t="s">
        <v>51</v>
      </c>
    </row>
    <row r="2826" spans="1:6" x14ac:dyDescent="0.25">
      <c r="A2826" t="str">
        <f>"03878"</f>
        <v>03878</v>
      </c>
      <c r="B2826" t="s">
        <v>221</v>
      </c>
      <c r="C2826">
        <v>128802</v>
      </c>
      <c r="D2826" s="2">
        <v>1423.05</v>
      </c>
      <c r="E2826" s="1">
        <v>45897</v>
      </c>
      <c r="F2826" t="s">
        <v>51</v>
      </c>
    </row>
    <row r="2827" spans="1:6" x14ac:dyDescent="0.25">
      <c r="A2827" t="str">
        <f>"05676"</f>
        <v>05676</v>
      </c>
      <c r="B2827" t="s">
        <v>624</v>
      </c>
      <c r="C2827">
        <v>128803</v>
      </c>
      <c r="D2827" s="2">
        <v>1363.79</v>
      </c>
      <c r="E2827" s="1">
        <v>45897</v>
      </c>
      <c r="F2827" t="s">
        <v>51</v>
      </c>
    </row>
    <row r="2828" spans="1:6" x14ac:dyDescent="0.25">
      <c r="A2828" t="str">
        <f>"00428"</f>
        <v>00428</v>
      </c>
      <c r="B2828" t="s">
        <v>80</v>
      </c>
      <c r="C2828">
        <v>128804</v>
      </c>
      <c r="D2828" s="2">
        <v>5.65</v>
      </c>
      <c r="E2828" s="1">
        <v>45897</v>
      </c>
      <c r="F2828" t="s">
        <v>51</v>
      </c>
    </row>
    <row r="2829" spans="1:6" x14ac:dyDescent="0.25">
      <c r="A2829" t="str">
        <f>"03262"</f>
        <v>03262</v>
      </c>
      <c r="B2829" t="s">
        <v>82</v>
      </c>
      <c r="C2829">
        <v>128805</v>
      </c>
      <c r="D2829" s="2">
        <v>1179</v>
      </c>
      <c r="E2829" s="1">
        <v>45897</v>
      </c>
      <c r="F2829" t="s">
        <v>51</v>
      </c>
    </row>
    <row r="2830" spans="1:6" x14ac:dyDescent="0.25">
      <c r="A2830" t="str">
        <f>"00508"</f>
        <v>00508</v>
      </c>
      <c r="B2830" t="s">
        <v>504</v>
      </c>
      <c r="C2830">
        <v>128806</v>
      </c>
      <c r="D2830" s="2">
        <v>1724.5</v>
      </c>
      <c r="E2830" s="1">
        <v>45897</v>
      </c>
      <c r="F2830" t="s">
        <v>51</v>
      </c>
    </row>
    <row r="2831" spans="1:6" x14ac:dyDescent="0.25">
      <c r="A2831" t="str">
        <f>"02720"</f>
        <v>02720</v>
      </c>
      <c r="B2831" t="s">
        <v>153</v>
      </c>
      <c r="C2831">
        <v>128807</v>
      </c>
      <c r="D2831" s="2">
        <v>2400</v>
      </c>
      <c r="E2831" s="1">
        <v>45897</v>
      </c>
      <c r="F2831" t="s">
        <v>51</v>
      </c>
    </row>
    <row r="2832" spans="1:6" x14ac:dyDescent="0.25">
      <c r="A2832" t="str">
        <f>"01415"</f>
        <v>01415</v>
      </c>
      <c r="B2832" t="s">
        <v>89</v>
      </c>
      <c r="C2832">
        <v>128808</v>
      </c>
      <c r="D2832" s="2">
        <v>1848.95</v>
      </c>
      <c r="E2832" s="1">
        <v>45897</v>
      </c>
      <c r="F2832" t="s">
        <v>51</v>
      </c>
    </row>
    <row r="2833" spans="1:6" x14ac:dyDescent="0.25">
      <c r="A2833" t="str">
        <f>"05274"</f>
        <v>05274</v>
      </c>
      <c r="B2833" t="s">
        <v>311</v>
      </c>
      <c r="C2833">
        <v>128809</v>
      </c>
      <c r="D2833" s="2">
        <v>334.1</v>
      </c>
      <c r="E2833" s="1">
        <v>45897</v>
      </c>
      <c r="F2833" t="s">
        <v>51</v>
      </c>
    </row>
    <row r="2834" spans="1:6" x14ac:dyDescent="0.25">
      <c r="A2834" t="str">
        <f>"04331"</f>
        <v>04331</v>
      </c>
      <c r="B2834" t="s">
        <v>96</v>
      </c>
      <c r="C2834">
        <v>128810</v>
      </c>
      <c r="D2834" s="2">
        <v>3230.35</v>
      </c>
      <c r="E2834" s="1">
        <v>45897</v>
      </c>
      <c r="F2834" t="s">
        <v>51</v>
      </c>
    </row>
    <row r="2835" spans="1:6" x14ac:dyDescent="0.25">
      <c r="A2835" t="str">
        <f>"04331"</f>
        <v>04331</v>
      </c>
      <c r="B2835" t="s">
        <v>96</v>
      </c>
      <c r="C2835">
        <v>128811</v>
      </c>
      <c r="D2835" s="2">
        <v>2603.0500000000002</v>
      </c>
      <c r="E2835" s="1">
        <v>45897</v>
      </c>
      <c r="F2835" t="s">
        <v>51</v>
      </c>
    </row>
    <row r="2836" spans="1:6" x14ac:dyDescent="0.25">
      <c r="A2836" t="str">
        <f>"04331"</f>
        <v>04331</v>
      </c>
      <c r="B2836" t="s">
        <v>96</v>
      </c>
      <c r="C2836">
        <v>128812</v>
      </c>
      <c r="D2836" s="2">
        <v>251.95</v>
      </c>
      <c r="E2836" s="1">
        <v>45897</v>
      </c>
      <c r="F2836" t="s">
        <v>51</v>
      </c>
    </row>
    <row r="2837" spans="1:6" x14ac:dyDescent="0.25">
      <c r="A2837" t="str">
        <f>"04331"</f>
        <v>04331</v>
      </c>
      <c r="B2837" t="s">
        <v>96</v>
      </c>
      <c r="C2837">
        <v>128813</v>
      </c>
      <c r="D2837" s="2">
        <v>164029.68</v>
      </c>
      <c r="E2837" s="1">
        <v>45897</v>
      </c>
      <c r="F2837" t="s">
        <v>51</v>
      </c>
    </row>
    <row r="2838" spans="1:6" x14ac:dyDescent="0.25">
      <c r="A2838" t="str">
        <f>"04331"</f>
        <v>04331</v>
      </c>
      <c r="B2838" t="s">
        <v>96</v>
      </c>
      <c r="C2838">
        <v>128814</v>
      </c>
      <c r="D2838" s="2">
        <v>6478.42</v>
      </c>
      <c r="E2838" s="1">
        <v>45897</v>
      </c>
      <c r="F2838" t="s">
        <v>51</v>
      </c>
    </row>
    <row r="2839" spans="1:6" x14ac:dyDescent="0.25">
      <c r="A2839" t="str">
        <f>"04331"</f>
        <v>04331</v>
      </c>
      <c r="B2839" t="s">
        <v>96</v>
      </c>
      <c r="C2839">
        <v>128815</v>
      </c>
      <c r="D2839" s="2">
        <v>49500</v>
      </c>
      <c r="E2839" s="1">
        <v>45897</v>
      </c>
      <c r="F2839" t="s">
        <v>51</v>
      </c>
    </row>
    <row r="2840" spans="1:6" x14ac:dyDescent="0.25">
      <c r="A2840" t="str">
        <f>"03830"</f>
        <v>03830</v>
      </c>
      <c r="B2840" t="s">
        <v>625</v>
      </c>
      <c r="C2840">
        <v>128816</v>
      </c>
      <c r="D2840" s="2">
        <v>1991</v>
      </c>
      <c r="E2840" s="1">
        <v>45897</v>
      </c>
      <c r="F2840" t="s">
        <v>51</v>
      </c>
    </row>
    <row r="2841" spans="1:6" x14ac:dyDescent="0.25">
      <c r="A2841" t="str">
        <f>"03974"</f>
        <v>03974</v>
      </c>
      <c r="B2841" t="s">
        <v>252</v>
      </c>
      <c r="C2841">
        <v>128817</v>
      </c>
      <c r="D2841" s="2">
        <v>379.37</v>
      </c>
      <c r="E2841" s="1">
        <v>45897</v>
      </c>
      <c r="F2841" t="s">
        <v>51</v>
      </c>
    </row>
    <row r="2842" spans="1:6" x14ac:dyDescent="0.25">
      <c r="A2842" t="str">
        <f>"05172"</f>
        <v>05172</v>
      </c>
      <c r="B2842" t="s">
        <v>101</v>
      </c>
      <c r="C2842">
        <v>128818</v>
      </c>
      <c r="D2842" s="2">
        <v>372.98</v>
      </c>
      <c r="E2842" s="1">
        <v>45897</v>
      </c>
      <c r="F2842" t="s">
        <v>51</v>
      </c>
    </row>
    <row r="2843" spans="1:6" x14ac:dyDescent="0.25">
      <c r="A2843" t="str">
        <f>"04620"</f>
        <v>04620</v>
      </c>
      <c r="B2843" t="s">
        <v>314</v>
      </c>
      <c r="C2843">
        <v>128819</v>
      </c>
      <c r="D2843" s="2">
        <v>300</v>
      </c>
      <c r="E2843" s="1">
        <v>45897</v>
      </c>
      <c r="F2843" t="s">
        <v>51</v>
      </c>
    </row>
    <row r="2844" spans="1:6" x14ac:dyDescent="0.25">
      <c r="A2844" t="str">
        <f>"03734"</f>
        <v>03734</v>
      </c>
      <c r="B2844" t="s">
        <v>104</v>
      </c>
      <c r="C2844">
        <v>128820</v>
      </c>
      <c r="D2844" s="2">
        <v>2225.69</v>
      </c>
      <c r="E2844" s="1">
        <v>45897</v>
      </c>
      <c r="F2844" t="s">
        <v>51</v>
      </c>
    </row>
    <row r="2845" spans="1:6" x14ac:dyDescent="0.25">
      <c r="A2845" t="str">
        <f>"05142"</f>
        <v>05142</v>
      </c>
      <c r="B2845" t="s">
        <v>226</v>
      </c>
      <c r="C2845">
        <v>128821</v>
      </c>
      <c r="D2845" s="2">
        <v>205.06</v>
      </c>
      <c r="E2845" s="1">
        <v>45897</v>
      </c>
      <c r="F2845" t="s">
        <v>51</v>
      </c>
    </row>
    <row r="2846" spans="1:6" x14ac:dyDescent="0.25">
      <c r="A2846" t="str">
        <f>"1"</f>
        <v>1</v>
      </c>
      <c r="B2846" t="s">
        <v>626</v>
      </c>
      <c r="C2846">
        <v>128822</v>
      </c>
      <c r="D2846" s="2">
        <v>398</v>
      </c>
      <c r="E2846" s="1">
        <v>45897</v>
      </c>
      <c r="F2846" t="s">
        <v>51</v>
      </c>
    </row>
    <row r="2847" spans="1:6" x14ac:dyDescent="0.25">
      <c r="A2847" t="str">
        <f>"02536"</f>
        <v>02536</v>
      </c>
      <c r="B2847" t="s">
        <v>108</v>
      </c>
      <c r="C2847">
        <v>128823</v>
      </c>
      <c r="D2847" s="2">
        <v>265.07</v>
      </c>
      <c r="E2847" s="1">
        <v>45897</v>
      </c>
      <c r="F2847" t="s">
        <v>51</v>
      </c>
    </row>
    <row r="2848" spans="1:6" x14ac:dyDescent="0.25">
      <c r="A2848" t="str">
        <f>"04262"</f>
        <v>04262</v>
      </c>
      <c r="B2848" t="s">
        <v>156</v>
      </c>
      <c r="C2848">
        <v>128824</v>
      </c>
      <c r="D2848" s="2">
        <v>3150</v>
      </c>
      <c r="E2848" s="1">
        <v>45897</v>
      </c>
      <c r="F2848" t="s">
        <v>51</v>
      </c>
    </row>
    <row r="2849" spans="1:6" x14ac:dyDescent="0.25">
      <c r="A2849" t="str">
        <f>"04481"</f>
        <v>04481</v>
      </c>
      <c r="B2849" t="s">
        <v>505</v>
      </c>
      <c r="C2849">
        <v>128825</v>
      </c>
      <c r="D2849" s="2">
        <v>80</v>
      </c>
      <c r="E2849" s="1">
        <v>45897</v>
      </c>
      <c r="F2849" t="s">
        <v>51</v>
      </c>
    </row>
    <row r="2850" spans="1:6" x14ac:dyDescent="0.25">
      <c r="A2850" t="str">
        <f>"00437"</f>
        <v>00437</v>
      </c>
      <c r="B2850" t="s">
        <v>113</v>
      </c>
      <c r="C2850">
        <v>128826</v>
      </c>
      <c r="D2850" s="2">
        <v>365.93</v>
      </c>
      <c r="E2850" s="1">
        <v>45897</v>
      </c>
      <c r="F2850" t="s">
        <v>51</v>
      </c>
    </row>
    <row r="2851" spans="1:6" x14ac:dyDescent="0.25">
      <c r="A2851" t="str">
        <f>"05364"</f>
        <v>05364</v>
      </c>
      <c r="B2851" t="s">
        <v>627</v>
      </c>
      <c r="C2851">
        <v>128827</v>
      </c>
      <c r="D2851" s="2">
        <v>600</v>
      </c>
      <c r="E2851" s="1">
        <v>45897</v>
      </c>
      <c r="F2851" t="s">
        <v>51</v>
      </c>
    </row>
    <row r="2852" spans="1:6" x14ac:dyDescent="0.25">
      <c r="A2852" t="str">
        <f>"05662"</f>
        <v>05662</v>
      </c>
      <c r="B2852" t="s">
        <v>597</v>
      </c>
      <c r="C2852">
        <v>128828</v>
      </c>
      <c r="D2852" s="2">
        <v>779.5</v>
      </c>
      <c r="E2852" s="1">
        <v>45897</v>
      </c>
      <c r="F2852" t="s">
        <v>51</v>
      </c>
    </row>
    <row r="2853" spans="1:6" x14ac:dyDescent="0.25">
      <c r="A2853" t="str">
        <f>"05538"</f>
        <v>05538</v>
      </c>
      <c r="B2853" t="s">
        <v>115</v>
      </c>
      <c r="C2853">
        <v>128829</v>
      </c>
      <c r="D2853" s="2">
        <v>1067.08</v>
      </c>
      <c r="E2853" s="1">
        <v>45897</v>
      </c>
      <c r="F2853" t="s">
        <v>51</v>
      </c>
    </row>
    <row r="2854" spans="1:6" x14ac:dyDescent="0.25">
      <c r="A2854" t="str">
        <f>"00818"</f>
        <v>00818</v>
      </c>
      <c r="B2854" t="s">
        <v>200</v>
      </c>
      <c r="C2854">
        <v>128830</v>
      </c>
      <c r="D2854" s="2">
        <v>3248.39</v>
      </c>
      <c r="E2854" s="1">
        <v>45897</v>
      </c>
      <c r="F2854" t="s">
        <v>51</v>
      </c>
    </row>
    <row r="2855" spans="1:6" x14ac:dyDescent="0.25">
      <c r="A2855" t="str">
        <f>"04765"</f>
        <v>04765</v>
      </c>
      <c r="B2855" t="s">
        <v>118</v>
      </c>
      <c r="C2855">
        <v>128831</v>
      </c>
      <c r="D2855" s="2">
        <v>600</v>
      </c>
      <c r="E2855" s="1">
        <v>45897</v>
      </c>
      <c r="F2855" t="s">
        <v>51</v>
      </c>
    </row>
    <row r="2856" spans="1:6" x14ac:dyDescent="0.25">
      <c r="A2856" t="str">
        <f>"05382"</f>
        <v>05382</v>
      </c>
      <c r="B2856" t="s">
        <v>119</v>
      </c>
      <c r="C2856">
        <v>128832</v>
      </c>
      <c r="D2856" s="2">
        <v>354.71</v>
      </c>
      <c r="E2856" s="1">
        <v>45897</v>
      </c>
      <c r="F2856" t="s">
        <v>51</v>
      </c>
    </row>
    <row r="2857" spans="1:6" x14ac:dyDescent="0.25">
      <c r="A2857" t="str">
        <f>"00936"</f>
        <v>00936</v>
      </c>
      <c r="B2857" t="s">
        <v>124</v>
      </c>
      <c r="C2857">
        <v>128833</v>
      </c>
      <c r="D2857" s="2">
        <v>850.12</v>
      </c>
      <c r="E2857" s="1">
        <v>45897</v>
      </c>
      <c r="F2857" t="s">
        <v>51</v>
      </c>
    </row>
    <row r="2858" spans="1:6" x14ac:dyDescent="0.25">
      <c r="A2858" t="str">
        <f>"04890"</f>
        <v>04890</v>
      </c>
      <c r="B2858" t="s">
        <v>259</v>
      </c>
      <c r="C2858">
        <v>128834</v>
      </c>
      <c r="D2858" s="2">
        <v>1023.59</v>
      </c>
      <c r="E2858" s="1">
        <v>45897</v>
      </c>
      <c r="F2858" t="s">
        <v>51</v>
      </c>
    </row>
    <row r="2859" spans="1:6" x14ac:dyDescent="0.25">
      <c r="A2859" t="str">
        <f>"1"</f>
        <v>1</v>
      </c>
      <c r="B2859" t="s">
        <v>628</v>
      </c>
      <c r="C2859">
        <v>128835</v>
      </c>
      <c r="D2859" s="2">
        <v>123</v>
      </c>
      <c r="E2859" s="1">
        <v>45897</v>
      </c>
      <c r="F2859" t="s">
        <v>51</v>
      </c>
    </row>
    <row r="2860" spans="1:6" x14ac:dyDescent="0.25">
      <c r="A2860" t="str">
        <f>"04778"</f>
        <v>04778</v>
      </c>
      <c r="B2860" t="s">
        <v>165</v>
      </c>
      <c r="C2860">
        <v>128836</v>
      </c>
      <c r="D2860" s="2">
        <v>3947.5</v>
      </c>
      <c r="E2860" s="1">
        <v>45897</v>
      </c>
      <c r="F2860" t="s">
        <v>51</v>
      </c>
    </row>
    <row r="2861" spans="1:6" x14ac:dyDescent="0.25">
      <c r="A2861" t="str">
        <f>"02511"</f>
        <v>02511</v>
      </c>
      <c r="B2861" t="s">
        <v>229</v>
      </c>
      <c r="C2861">
        <v>128837</v>
      </c>
      <c r="D2861" s="2">
        <v>264.13</v>
      </c>
      <c r="E2861" s="1">
        <v>45897</v>
      </c>
      <c r="F2861" t="s">
        <v>51</v>
      </c>
    </row>
    <row r="2862" spans="1:6" x14ac:dyDescent="0.25">
      <c r="A2862" t="str">
        <f>"01629"</f>
        <v>01629</v>
      </c>
      <c r="B2862" t="s">
        <v>130</v>
      </c>
      <c r="C2862">
        <v>128838</v>
      </c>
      <c r="D2862" s="2">
        <v>195.67</v>
      </c>
      <c r="E2862" s="1">
        <v>45897</v>
      </c>
      <c r="F2862" t="s">
        <v>51</v>
      </c>
    </row>
    <row r="2863" spans="1:6" x14ac:dyDescent="0.25">
      <c r="A2863" t="str">
        <f>"05640"</f>
        <v>05640</v>
      </c>
      <c r="B2863" t="s">
        <v>608</v>
      </c>
      <c r="C2863">
        <v>128839</v>
      </c>
      <c r="D2863" s="2">
        <v>12000</v>
      </c>
      <c r="E2863" s="1">
        <v>45897</v>
      </c>
      <c r="F2863" t="s">
        <v>51</v>
      </c>
    </row>
    <row r="2864" spans="1:6" x14ac:dyDescent="0.25">
      <c r="A2864" t="str">
        <f>"00336"</f>
        <v>00336</v>
      </c>
      <c r="B2864" t="s">
        <v>232</v>
      </c>
      <c r="C2864">
        <v>128840</v>
      </c>
      <c r="D2864" s="2">
        <v>300.04000000000002</v>
      </c>
      <c r="E2864" s="1">
        <v>45897</v>
      </c>
      <c r="F2864" t="s">
        <v>51</v>
      </c>
    </row>
    <row r="2865" spans="1:6" x14ac:dyDescent="0.25">
      <c r="A2865" t="str">
        <f>"05639"</f>
        <v>05639</v>
      </c>
      <c r="B2865" t="s">
        <v>600</v>
      </c>
      <c r="C2865">
        <v>128841</v>
      </c>
      <c r="D2865" s="2">
        <v>2039.54</v>
      </c>
      <c r="E2865" s="1">
        <v>45897</v>
      </c>
      <c r="F2865" t="s">
        <v>51</v>
      </c>
    </row>
    <row r="2866" spans="1:6" x14ac:dyDescent="0.25">
      <c r="A2866" t="str">
        <f>"04832"</f>
        <v>04832</v>
      </c>
      <c r="B2866" t="s">
        <v>417</v>
      </c>
      <c r="C2866">
        <v>128842</v>
      </c>
      <c r="D2866" s="2">
        <v>2435.75</v>
      </c>
      <c r="E2866" s="1">
        <v>45897</v>
      </c>
      <c r="F2866" t="s">
        <v>51</v>
      </c>
    </row>
    <row r="2867" spans="1:6" x14ac:dyDescent="0.25">
      <c r="A2867" t="str">
        <f>"05361"</f>
        <v>05361</v>
      </c>
      <c r="B2867" t="s">
        <v>499</v>
      </c>
      <c r="C2867">
        <v>128843</v>
      </c>
      <c r="D2867" s="2">
        <v>63.2</v>
      </c>
      <c r="E2867" s="1">
        <v>45897</v>
      </c>
      <c r="F2867" t="s">
        <v>51</v>
      </c>
    </row>
    <row r="2868" spans="1:6" x14ac:dyDescent="0.25">
      <c r="A2868" t="str">
        <f>"04186"</f>
        <v>04186</v>
      </c>
      <c r="B2868" t="s">
        <v>279</v>
      </c>
      <c r="C2868">
        <v>128844</v>
      </c>
      <c r="D2868" s="2">
        <v>6250</v>
      </c>
      <c r="E2868" s="1">
        <v>45897</v>
      </c>
      <c r="F2868" t="s">
        <v>51</v>
      </c>
    </row>
    <row r="2869" spans="1:6" x14ac:dyDescent="0.25">
      <c r="A2869" t="str">
        <f>"1"</f>
        <v>1</v>
      </c>
      <c r="B2869" t="s">
        <v>629</v>
      </c>
      <c r="C2869">
        <v>128845</v>
      </c>
      <c r="D2869" s="2">
        <v>93</v>
      </c>
      <c r="E2869" s="1">
        <v>45897</v>
      </c>
      <c r="F2869" t="s">
        <v>51</v>
      </c>
    </row>
    <row r="2870" spans="1:6" x14ac:dyDescent="0.25">
      <c r="A2870" t="str">
        <f>"44071"</f>
        <v>44071</v>
      </c>
      <c r="B2870" t="s">
        <v>233</v>
      </c>
      <c r="C2870">
        <v>128846</v>
      </c>
      <c r="D2870" s="2">
        <v>37.99</v>
      </c>
      <c r="E2870" s="1">
        <v>45897</v>
      </c>
      <c r="F2870" t="s">
        <v>51</v>
      </c>
    </row>
    <row r="2871" spans="1:6" x14ac:dyDescent="0.25">
      <c r="A2871" t="str">
        <f>"05171"</f>
        <v>05171</v>
      </c>
      <c r="B2871" t="s">
        <v>346</v>
      </c>
      <c r="C2871">
        <v>128847</v>
      </c>
      <c r="D2871" s="2">
        <v>269.49</v>
      </c>
      <c r="E2871" s="1">
        <v>45897</v>
      </c>
      <c r="F2871" t="s">
        <v>51</v>
      </c>
    </row>
    <row r="2872" spans="1:6" x14ac:dyDescent="0.25">
      <c r="A2872" t="str">
        <f>"1"</f>
        <v>1</v>
      </c>
      <c r="B2872" t="s">
        <v>630</v>
      </c>
      <c r="C2872">
        <v>128848</v>
      </c>
      <c r="D2872" s="2">
        <v>100</v>
      </c>
      <c r="E2872" s="1">
        <v>45897</v>
      </c>
      <c r="F2872" t="s">
        <v>15</v>
      </c>
    </row>
    <row r="2873" spans="1:6" x14ac:dyDescent="0.25">
      <c r="A2873" t="str">
        <f>"1"</f>
        <v>1</v>
      </c>
      <c r="B2873" t="s">
        <v>631</v>
      </c>
      <c r="C2873">
        <v>128848</v>
      </c>
      <c r="D2873" s="2">
        <v>100</v>
      </c>
      <c r="E2873" s="1">
        <v>45897</v>
      </c>
      <c r="F2873" t="s">
        <v>15</v>
      </c>
    </row>
    <row r="2874" spans="1:6" x14ac:dyDescent="0.25">
      <c r="A2874" t="str">
        <f>"05678"</f>
        <v>05678</v>
      </c>
      <c r="B2874" t="s">
        <v>38</v>
      </c>
      <c r="C2874">
        <v>2250</v>
      </c>
      <c r="D2874" s="2">
        <v>222.25</v>
      </c>
      <c r="E2874" s="1">
        <v>45900</v>
      </c>
      <c r="F2874" t="s">
        <v>10</v>
      </c>
    </row>
    <row r="2875" spans="1:6" x14ac:dyDescent="0.25">
      <c r="A2875" t="str">
        <f>"05001"</f>
        <v>05001</v>
      </c>
      <c r="B2875" t="s">
        <v>27</v>
      </c>
      <c r="C2875">
        <v>2249</v>
      </c>
      <c r="D2875" s="2">
        <v>381.62</v>
      </c>
      <c r="E2875" s="1">
        <v>45902</v>
      </c>
      <c r="F2875" t="s">
        <v>10</v>
      </c>
    </row>
    <row r="2876" spans="1:6" x14ac:dyDescent="0.25">
      <c r="A2876" t="str">
        <f>"03162"</f>
        <v>03162</v>
      </c>
      <c r="B2876" t="s">
        <v>9</v>
      </c>
      <c r="C2876">
        <v>2251</v>
      </c>
      <c r="D2876" s="2">
        <v>37237.06</v>
      </c>
      <c r="E2876" s="1">
        <v>45903</v>
      </c>
      <c r="F2876" t="s">
        <v>10</v>
      </c>
    </row>
    <row r="2877" spans="1:6" x14ac:dyDescent="0.25">
      <c r="A2877" t="str">
        <f>"05509"</f>
        <v>05509</v>
      </c>
      <c r="B2877" t="s">
        <v>30</v>
      </c>
      <c r="C2877">
        <v>2244</v>
      </c>
      <c r="D2877" s="2">
        <v>6002.32</v>
      </c>
      <c r="E2877" s="1">
        <v>45904</v>
      </c>
      <c r="F2877" t="s">
        <v>10</v>
      </c>
    </row>
    <row r="2878" spans="1:6" x14ac:dyDescent="0.25">
      <c r="A2878" t="str">
        <f>"00555"</f>
        <v>00555</v>
      </c>
      <c r="B2878" t="s">
        <v>16</v>
      </c>
      <c r="C2878">
        <v>2227</v>
      </c>
      <c r="D2878" s="2">
        <v>22555.38</v>
      </c>
      <c r="E2878" s="1">
        <v>45905</v>
      </c>
      <c r="F2878" t="s">
        <v>10</v>
      </c>
    </row>
    <row r="2879" spans="1:6" x14ac:dyDescent="0.25">
      <c r="A2879" t="str">
        <f>"01532"</f>
        <v>01532</v>
      </c>
      <c r="B2879" t="s">
        <v>17</v>
      </c>
      <c r="C2879">
        <v>2228</v>
      </c>
      <c r="D2879" s="2">
        <v>161658.17000000001</v>
      </c>
      <c r="E2879" s="1">
        <v>45905</v>
      </c>
      <c r="F2879" t="s">
        <v>10</v>
      </c>
    </row>
    <row r="2880" spans="1:6" x14ac:dyDescent="0.25">
      <c r="A2880" t="str">
        <f>"03818"</f>
        <v>03818</v>
      </c>
      <c r="B2880" t="s">
        <v>19</v>
      </c>
      <c r="C2880">
        <v>2230</v>
      </c>
      <c r="D2880" s="2">
        <v>739.56</v>
      </c>
      <c r="E2880" s="1">
        <v>45905</v>
      </c>
      <c r="F2880" t="s">
        <v>10</v>
      </c>
    </row>
    <row r="2881" spans="1:6" x14ac:dyDescent="0.25">
      <c r="A2881" t="str">
        <f>"04330"</f>
        <v>04330</v>
      </c>
      <c r="B2881" t="s">
        <v>21</v>
      </c>
      <c r="C2881">
        <v>2231</v>
      </c>
      <c r="D2881" s="2">
        <v>138.46</v>
      </c>
      <c r="E2881" s="1">
        <v>45905</v>
      </c>
      <c r="F2881" t="s">
        <v>10</v>
      </c>
    </row>
    <row r="2882" spans="1:6" x14ac:dyDescent="0.25">
      <c r="A2882" t="str">
        <f>"04777"</f>
        <v>04777</v>
      </c>
      <c r="B2882" t="s">
        <v>22</v>
      </c>
      <c r="C2882">
        <v>2232</v>
      </c>
      <c r="D2882" s="2">
        <v>746.15</v>
      </c>
      <c r="E2882" s="1">
        <v>45905</v>
      </c>
      <c r="F2882" t="s">
        <v>10</v>
      </c>
    </row>
    <row r="2883" spans="1:6" x14ac:dyDescent="0.25">
      <c r="A2883" t="str">
        <f>"04987"</f>
        <v>04987</v>
      </c>
      <c r="B2883" t="s">
        <v>21</v>
      </c>
      <c r="C2883">
        <v>2233</v>
      </c>
      <c r="D2883" s="2">
        <v>670.66</v>
      </c>
      <c r="E2883" s="1">
        <v>45905</v>
      </c>
      <c r="F2883" t="s">
        <v>10</v>
      </c>
    </row>
    <row r="2884" spans="1:6" x14ac:dyDescent="0.25">
      <c r="A2884" t="str">
        <f>"05331"</f>
        <v>05331</v>
      </c>
      <c r="B2884" t="s">
        <v>23</v>
      </c>
      <c r="C2884">
        <v>2234</v>
      </c>
      <c r="D2884" s="2">
        <v>553.85</v>
      </c>
      <c r="E2884" s="1">
        <v>45905</v>
      </c>
      <c r="F2884" t="s">
        <v>10</v>
      </c>
    </row>
    <row r="2885" spans="1:6" x14ac:dyDescent="0.25">
      <c r="A2885" t="str">
        <f>"04614"</f>
        <v>04614</v>
      </c>
      <c r="B2885" t="s">
        <v>29</v>
      </c>
      <c r="C2885">
        <v>2243</v>
      </c>
      <c r="D2885" s="2">
        <v>2140.1</v>
      </c>
      <c r="E2885" s="1">
        <v>45905</v>
      </c>
      <c r="F2885" t="s">
        <v>10</v>
      </c>
    </row>
    <row r="2886" spans="1:6" x14ac:dyDescent="0.25">
      <c r="A2886" t="str">
        <f>"01629"</f>
        <v>01629</v>
      </c>
      <c r="B2886" t="s">
        <v>130</v>
      </c>
      <c r="C2886">
        <v>128850</v>
      </c>
      <c r="D2886" s="2">
        <v>1803.31</v>
      </c>
      <c r="E2886" s="1">
        <v>45905</v>
      </c>
      <c r="F2886" t="s">
        <v>51</v>
      </c>
    </row>
    <row r="2887" spans="1:6" x14ac:dyDescent="0.25">
      <c r="A2887" t="str">
        <f>"00328"</f>
        <v>00328</v>
      </c>
      <c r="B2887" t="s">
        <v>26</v>
      </c>
      <c r="C2887">
        <v>2225</v>
      </c>
      <c r="D2887" s="2">
        <v>558195.84</v>
      </c>
      <c r="E2887" s="1">
        <v>45908</v>
      </c>
      <c r="F2887" t="s">
        <v>10</v>
      </c>
    </row>
    <row r="2888" spans="1:6" x14ac:dyDescent="0.25">
      <c r="A2888" t="str">
        <f>"03788"</f>
        <v>03788</v>
      </c>
      <c r="B2888" t="s">
        <v>18</v>
      </c>
      <c r="C2888">
        <v>2229</v>
      </c>
      <c r="D2888" s="2">
        <v>24121.09</v>
      </c>
      <c r="E2888" s="1">
        <v>45908</v>
      </c>
      <c r="F2888" t="s">
        <v>10</v>
      </c>
    </row>
    <row r="2889" spans="1:6" x14ac:dyDescent="0.25">
      <c r="A2889" t="str">
        <f>"01088"</f>
        <v>01088</v>
      </c>
      <c r="B2889" t="s">
        <v>14</v>
      </c>
      <c r="C2889">
        <v>2247</v>
      </c>
      <c r="D2889" s="2">
        <v>251831.13</v>
      </c>
      <c r="E2889" s="1">
        <v>45909</v>
      </c>
      <c r="F2889" t="s">
        <v>10</v>
      </c>
    </row>
    <row r="2890" spans="1:6" x14ac:dyDescent="0.25">
      <c r="A2890" t="str">
        <f>"04921"</f>
        <v>04921</v>
      </c>
      <c r="B2890" t="s">
        <v>172</v>
      </c>
      <c r="C2890">
        <v>128852</v>
      </c>
      <c r="D2890" s="2">
        <v>4057.03</v>
      </c>
      <c r="E2890" s="1">
        <v>45910</v>
      </c>
      <c r="F2890" t="s">
        <v>51</v>
      </c>
    </row>
    <row r="2891" spans="1:6" x14ac:dyDescent="0.25">
      <c r="A2891" t="str">
        <f>"04925"</f>
        <v>04925</v>
      </c>
      <c r="B2891" t="s">
        <v>53</v>
      </c>
      <c r="C2891">
        <v>128853</v>
      </c>
      <c r="D2891" s="2">
        <v>1561.5</v>
      </c>
      <c r="E2891" s="1">
        <v>45910</v>
      </c>
      <c r="F2891" t="s">
        <v>51</v>
      </c>
    </row>
    <row r="2892" spans="1:6" x14ac:dyDescent="0.25">
      <c r="A2892" t="str">
        <f>"03281"</f>
        <v>03281</v>
      </c>
      <c r="B2892" t="s">
        <v>283</v>
      </c>
      <c r="C2892">
        <v>128854</v>
      </c>
      <c r="D2892" s="2">
        <v>73670</v>
      </c>
      <c r="E2892" s="1">
        <v>45910</v>
      </c>
      <c r="F2892" t="s">
        <v>51</v>
      </c>
    </row>
    <row r="2893" spans="1:6" x14ac:dyDescent="0.25">
      <c r="A2893" t="str">
        <f>"01596"</f>
        <v>01596</v>
      </c>
      <c r="B2893" t="s">
        <v>66</v>
      </c>
      <c r="C2893">
        <v>128855</v>
      </c>
      <c r="D2893" s="2">
        <v>6361.4</v>
      </c>
      <c r="E2893" s="1">
        <v>45910</v>
      </c>
      <c r="F2893" t="s">
        <v>51</v>
      </c>
    </row>
    <row r="2894" spans="1:6" x14ac:dyDescent="0.25">
      <c r="A2894" t="str">
        <f>"05380"</f>
        <v>05380</v>
      </c>
      <c r="B2894" t="s">
        <v>433</v>
      </c>
      <c r="C2894">
        <v>128856</v>
      </c>
      <c r="D2894" s="2">
        <v>12288.57</v>
      </c>
      <c r="E2894" s="1">
        <v>45910</v>
      </c>
      <c r="F2894" t="s">
        <v>51</v>
      </c>
    </row>
    <row r="2895" spans="1:6" x14ac:dyDescent="0.25">
      <c r="A2895" t="str">
        <f>"04140"</f>
        <v>04140</v>
      </c>
      <c r="B2895" t="s">
        <v>286</v>
      </c>
      <c r="C2895">
        <v>128857</v>
      </c>
      <c r="D2895" s="2">
        <v>12478</v>
      </c>
      <c r="E2895" s="1">
        <v>45910</v>
      </c>
      <c r="F2895" t="s">
        <v>51</v>
      </c>
    </row>
    <row r="2896" spans="1:6" x14ac:dyDescent="0.25">
      <c r="A2896" t="str">
        <f>"05617"</f>
        <v>05617</v>
      </c>
      <c r="B2896" t="s">
        <v>461</v>
      </c>
      <c r="C2896">
        <v>128858</v>
      </c>
      <c r="D2896" s="2">
        <v>7417.88</v>
      </c>
      <c r="E2896" s="1">
        <v>45910</v>
      </c>
      <c r="F2896" t="s">
        <v>51</v>
      </c>
    </row>
    <row r="2897" spans="1:6" x14ac:dyDescent="0.25">
      <c r="A2897" t="str">
        <f>"04421"</f>
        <v>04421</v>
      </c>
      <c r="B2897" t="s">
        <v>519</v>
      </c>
      <c r="C2897">
        <v>128859</v>
      </c>
      <c r="D2897" s="2">
        <v>3312.48</v>
      </c>
      <c r="E2897" s="1">
        <v>45910</v>
      </c>
      <c r="F2897" t="s">
        <v>51</v>
      </c>
    </row>
    <row r="2898" spans="1:6" x14ac:dyDescent="0.25">
      <c r="A2898" t="str">
        <f>"00592"</f>
        <v>00592</v>
      </c>
      <c r="B2898" t="s">
        <v>632</v>
      </c>
      <c r="C2898">
        <v>128860</v>
      </c>
      <c r="D2898" s="2">
        <v>4070</v>
      </c>
      <c r="E2898" s="1">
        <v>45910</v>
      </c>
      <c r="F2898" t="s">
        <v>51</v>
      </c>
    </row>
    <row r="2899" spans="1:6" x14ac:dyDescent="0.25">
      <c r="A2899" t="str">
        <f>"04331"</f>
        <v>04331</v>
      </c>
      <c r="B2899" t="s">
        <v>96</v>
      </c>
      <c r="C2899">
        <v>128861</v>
      </c>
      <c r="D2899" s="2">
        <v>5851.19</v>
      </c>
      <c r="E2899" s="1">
        <v>45910</v>
      </c>
      <c r="F2899" t="s">
        <v>51</v>
      </c>
    </row>
    <row r="2900" spans="1:6" x14ac:dyDescent="0.25">
      <c r="A2900" t="str">
        <f>"04331"</f>
        <v>04331</v>
      </c>
      <c r="B2900" t="s">
        <v>96</v>
      </c>
      <c r="C2900">
        <v>128862</v>
      </c>
      <c r="D2900" s="2">
        <v>4017.39</v>
      </c>
      <c r="E2900" s="1">
        <v>45910</v>
      </c>
      <c r="F2900" t="s">
        <v>51</v>
      </c>
    </row>
    <row r="2901" spans="1:6" x14ac:dyDescent="0.25">
      <c r="A2901" t="str">
        <f>"04331"</f>
        <v>04331</v>
      </c>
      <c r="B2901" t="s">
        <v>96</v>
      </c>
      <c r="C2901">
        <v>128863</v>
      </c>
      <c r="D2901" s="2">
        <v>13000</v>
      </c>
      <c r="E2901" s="1">
        <v>45910</v>
      </c>
      <c r="F2901" t="s">
        <v>51</v>
      </c>
    </row>
    <row r="2902" spans="1:6" x14ac:dyDescent="0.25">
      <c r="A2902" t="str">
        <f>"05592"</f>
        <v>05592</v>
      </c>
      <c r="B2902" t="s">
        <v>361</v>
      </c>
      <c r="C2902">
        <v>128864</v>
      </c>
      <c r="D2902" s="2">
        <v>8355</v>
      </c>
      <c r="E2902" s="1">
        <v>45910</v>
      </c>
      <c r="F2902" t="s">
        <v>51</v>
      </c>
    </row>
    <row r="2903" spans="1:6" x14ac:dyDescent="0.25">
      <c r="A2903" t="str">
        <f>"01764"</f>
        <v>01764</v>
      </c>
      <c r="B2903" t="s">
        <v>154</v>
      </c>
      <c r="C2903">
        <v>128865</v>
      </c>
      <c r="D2903" s="2">
        <v>8575</v>
      </c>
      <c r="E2903" s="1">
        <v>45910</v>
      </c>
      <c r="F2903" t="s">
        <v>51</v>
      </c>
    </row>
    <row r="2904" spans="1:6" x14ac:dyDescent="0.25">
      <c r="A2904" t="str">
        <f>"05541"</f>
        <v>05541</v>
      </c>
      <c r="B2904" t="s">
        <v>192</v>
      </c>
      <c r="C2904">
        <v>128866</v>
      </c>
      <c r="D2904" s="2">
        <v>15319.6</v>
      </c>
      <c r="E2904" s="1">
        <v>45910</v>
      </c>
      <c r="F2904" t="s">
        <v>51</v>
      </c>
    </row>
    <row r="2905" spans="1:6" x14ac:dyDescent="0.25">
      <c r="A2905" t="str">
        <f>"04262"</f>
        <v>04262</v>
      </c>
      <c r="B2905" t="s">
        <v>156</v>
      </c>
      <c r="C2905">
        <v>128867</v>
      </c>
      <c r="D2905" s="2">
        <v>5445</v>
      </c>
      <c r="E2905" s="1">
        <v>45910</v>
      </c>
      <c r="F2905" t="s">
        <v>51</v>
      </c>
    </row>
    <row r="2906" spans="1:6" x14ac:dyDescent="0.25">
      <c r="A2906" t="str">
        <f>"04920"</f>
        <v>04920</v>
      </c>
      <c r="B2906" t="s">
        <v>194</v>
      </c>
      <c r="C2906">
        <v>128868</v>
      </c>
      <c r="D2906" s="2">
        <v>3338.03</v>
      </c>
      <c r="E2906" s="1">
        <v>45910</v>
      </c>
      <c r="F2906" t="s">
        <v>51</v>
      </c>
    </row>
    <row r="2907" spans="1:6" x14ac:dyDescent="0.25">
      <c r="A2907" t="str">
        <f>"05276"</f>
        <v>05276</v>
      </c>
      <c r="B2907" t="s">
        <v>197</v>
      </c>
      <c r="C2907">
        <v>128869</v>
      </c>
      <c r="D2907" s="2">
        <v>3333</v>
      </c>
      <c r="E2907" s="1">
        <v>45910</v>
      </c>
      <c r="F2907" t="s">
        <v>51</v>
      </c>
    </row>
    <row r="2908" spans="1:6" x14ac:dyDescent="0.25">
      <c r="A2908" t="str">
        <f>"04308"</f>
        <v>04308</v>
      </c>
      <c r="B2908" t="s">
        <v>198</v>
      </c>
      <c r="C2908">
        <v>128870</v>
      </c>
      <c r="D2908" s="2">
        <v>2978.63</v>
      </c>
      <c r="E2908" s="1">
        <v>45910</v>
      </c>
      <c r="F2908" t="s">
        <v>51</v>
      </c>
    </row>
    <row r="2909" spans="1:6" x14ac:dyDescent="0.25">
      <c r="A2909" t="str">
        <f>"03988"</f>
        <v>03988</v>
      </c>
      <c r="B2909" t="s">
        <v>159</v>
      </c>
      <c r="C2909">
        <v>128871</v>
      </c>
      <c r="D2909" s="2">
        <v>16061.87</v>
      </c>
      <c r="E2909" s="1">
        <v>45910</v>
      </c>
      <c r="F2909" t="s">
        <v>51</v>
      </c>
    </row>
    <row r="2910" spans="1:6" x14ac:dyDescent="0.25">
      <c r="A2910" t="str">
        <f>"05078"</f>
        <v>05078</v>
      </c>
      <c r="B2910" t="s">
        <v>255</v>
      </c>
      <c r="C2910">
        <v>128872</v>
      </c>
      <c r="D2910" s="2">
        <v>229.53</v>
      </c>
      <c r="E2910" s="1">
        <v>45910</v>
      </c>
      <c r="F2910" t="s">
        <v>51</v>
      </c>
    </row>
    <row r="2911" spans="1:6" x14ac:dyDescent="0.25">
      <c r="A2911" t="str">
        <f>"00900"</f>
        <v>00900</v>
      </c>
      <c r="B2911" t="s">
        <v>163</v>
      </c>
      <c r="C2911">
        <v>128873</v>
      </c>
      <c r="D2911" s="2">
        <v>23910.59</v>
      </c>
      <c r="E2911" s="1">
        <v>45910</v>
      </c>
      <c r="F2911" t="s">
        <v>51</v>
      </c>
    </row>
    <row r="2912" spans="1:6" x14ac:dyDescent="0.25">
      <c r="A2912" t="str">
        <f>"04099"</f>
        <v>04099</v>
      </c>
      <c r="B2912" t="s">
        <v>444</v>
      </c>
      <c r="C2912">
        <v>128874</v>
      </c>
      <c r="D2912" s="2">
        <v>4407.42</v>
      </c>
      <c r="E2912" s="1">
        <v>45910</v>
      </c>
      <c r="F2912" t="s">
        <v>51</v>
      </c>
    </row>
    <row r="2913" spans="1:6" x14ac:dyDescent="0.25">
      <c r="A2913" t="str">
        <f>"04778"</f>
        <v>04778</v>
      </c>
      <c r="B2913" t="s">
        <v>165</v>
      </c>
      <c r="C2913">
        <v>128875</v>
      </c>
      <c r="D2913" s="2">
        <v>8810</v>
      </c>
      <c r="E2913" s="1">
        <v>45910</v>
      </c>
      <c r="F2913" t="s">
        <v>51</v>
      </c>
    </row>
    <row r="2914" spans="1:6" x14ac:dyDescent="0.25">
      <c r="A2914" t="str">
        <f>"05640"</f>
        <v>05640</v>
      </c>
      <c r="B2914" t="s">
        <v>608</v>
      </c>
      <c r="C2914">
        <v>128876</v>
      </c>
      <c r="D2914" s="2">
        <v>5800</v>
      </c>
      <c r="E2914" s="1">
        <v>45910</v>
      </c>
      <c r="F2914" t="s">
        <v>51</v>
      </c>
    </row>
    <row r="2915" spans="1:6" x14ac:dyDescent="0.25">
      <c r="A2915" t="str">
        <f>"03883"</f>
        <v>03883</v>
      </c>
      <c r="B2915" t="s">
        <v>231</v>
      </c>
      <c r="C2915">
        <v>128877</v>
      </c>
      <c r="D2915" s="2">
        <v>902.99</v>
      </c>
      <c r="E2915" s="1">
        <v>45910</v>
      </c>
      <c r="F2915" t="s">
        <v>51</v>
      </c>
    </row>
    <row r="2916" spans="1:6" x14ac:dyDescent="0.25">
      <c r="A2916" t="str">
        <f>"05583"</f>
        <v>05583</v>
      </c>
      <c r="B2916" t="s">
        <v>302</v>
      </c>
      <c r="C2916">
        <v>128878</v>
      </c>
      <c r="D2916" s="2">
        <v>3250</v>
      </c>
      <c r="E2916" s="1">
        <v>45910</v>
      </c>
      <c r="F2916" t="s">
        <v>51</v>
      </c>
    </row>
    <row r="2917" spans="1:6" x14ac:dyDescent="0.25">
      <c r="A2917" t="str">
        <f>"04314"</f>
        <v>04314</v>
      </c>
      <c r="B2917" t="s">
        <v>140</v>
      </c>
      <c r="C2917">
        <v>128879</v>
      </c>
      <c r="D2917" s="2">
        <v>4758.6000000000004</v>
      </c>
      <c r="E2917" s="1">
        <v>45910</v>
      </c>
      <c r="F2917" t="s">
        <v>51</v>
      </c>
    </row>
    <row r="2918" spans="1:6" x14ac:dyDescent="0.25">
      <c r="A2918" t="str">
        <f>"04548"</f>
        <v>04548</v>
      </c>
      <c r="B2918" t="s">
        <v>633</v>
      </c>
      <c r="C2918">
        <v>128880</v>
      </c>
      <c r="D2918" s="2">
        <v>290</v>
      </c>
      <c r="E2918" s="1">
        <v>45910</v>
      </c>
      <c r="F2918" t="s">
        <v>51</v>
      </c>
    </row>
    <row r="2919" spans="1:6" x14ac:dyDescent="0.25">
      <c r="A2919" t="str">
        <f>"04755"</f>
        <v>04755</v>
      </c>
      <c r="B2919" t="s">
        <v>208</v>
      </c>
      <c r="C2919">
        <v>128881</v>
      </c>
      <c r="D2919" s="2">
        <v>10</v>
      </c>
      <c r="E2919" s="1">
        <v>45910</v>
      </c>
      <c r="F2919" t="s">
        <v>51</v>
      </c>
    </row>
    <row r="2920" spans="1:6" x14ac:dyDescent="0.25">
      <c r="A2920" t="str">
        <f>"05051"</f>
        <v>05051</v>
      </c>
      <c r="B2920" t="s">
        <v>211</v>
      </c>
      <c r="C2920">
        <v>128882</v>
      </c>
      <c r="D2920" s="2">
        <v>1290</v>
      </c>
      <c r="E2920" s="1">
        <v>45910</v>
      </c>
      <c r="F2920" t="s">
        <v>51</v>
      </c>
    </row>
    <row r="2921" spans="1:6" x14ac:dyDescent="0.25">
      <c r="A2921" t="str">
        <f>"05398"</f>
        <v>05398</v>
      </c>
      <c r="B2921" t="s">
        <v>142</v>
      </c>
      <c r="C2921">
        <v>128883</v>
      </c>
      <c r="D2921" s="2">
        <v>2828.74</v>
      </c>
      <c r="E2921" s="1">
        <v>45910</v>
      </c>
      <c r="F2921" t="s">
        <v>51</v>
      </c>
    </row>
    <row r="2922" spans="1:6" x14ac:dyDescent="0.25">
      <c r="A2922" t="str">
        <f>"05368"</f>
        <v>05368</v>
      </c>
      <c r="B2922" t="s">
        <v>173</v>
      </c>
      <c r="C2922">
        <v>128884</v>
      </c>
      <c r="D2922" s="2">
        <v>2743.1</v>
      </c>
      <c r="E2922" s="1">
        <v>45910</v>
      </c>
      <c r="F2922" t="s">
        <v>51</v>
      </c>
    </row>
    <row r="2923" spans="1:6" x14ac:dyDescent="0.25">
      <c r="A2923" t="str">
        <f>"05513"</f>
        <v>05513</v>
      </c>
      <c r="B2923" t="s">
        <v>212</v>
      </c>
      <c r="C2923">
        <v>128885</v>
      </c>
      <c r="D2923" s="2">
        <v>383.5</v>
      </c>
      <c r="E2923" s="1">
        <v>45910</v>
      </c>
      <c r="F2923" t="s">
        <v>51</v>
      </c>
    </row>
    <row r="2924" spans="1:6" x14ac:dyDescent="0.25">
      <c r="A2924" t="str">
        <f>"04325"</f>
        <v>04325</v>
      </c>
      <c r="B2924" t="s">
        <v>449</v>
      </c>
      <c r="C2924">
        <v>128886</v>
      </c>
      <c r="D2924" s="2">
        <v>729</v>
      </c>
      <c r="E2924" s="1">
        <v>45910</v>
      </c>
      <c r="F2924" t="s">
        <v>51</v>
      </c>
    </row>
    <row r="2925" spans="1:6" x14ac:dyDescent="0.25">
      <c r="A2925" t="str">
        <f>"04463"</f>
        <v>04463</v>
      </c>
      <c r="B2925" t="s">
        <v>45</v>
      </c>
      <c r="C2925">
        <v>128887</v>
      </c>
      <c r="D2925" s="2">
        <v>59.18</v>
      </c>
      <c r="E2925" s="1">
        <v>45910</v>
      </c>
      <c r="F2925" t="s">
        <v>51</v>
      </c>
    </row>
    <row r="2926" spans="1:6" x14ac:dyDescent="0.25">
      <c r="A2926" t="str">
        <f>"04464"</f>
        <v>04464</v>
      </c>
      <c r="B2926" t="s">
        <v>45</v>
      </c>
      <c r="C2926">
        <v>128888</v>
      </c>
      <c r="D2926" s="2">
        <v>59.18</v>
      </c>
      <c r="E2926" s="1">
        <v>45910</v>
      </c>
      <c r="F2926" t="s">
        <v>51</v>
      </c>
    </row>
    <row r="2927" spans="1:6" x14ac:dyDescent="0.25">
      <c r="A2927" t="str">
        <f>"00654"</f>
        <v>00654</v>
      </c>
      <c r="B2927" t="s">
        <v>58</v>
      </c>
      <c r="C2927">
        <v>128889</v>
      </c>
      <c r="D2927" s="2">
        <v>608.05999999999995</v>
      </c>
      <c r="E2927" s="1">
        <v>45910</v>
      </c>
      <c r="F2927" t="s">
        <v>51</v>
      </c>
    </row>
    <row r="2928" spans="1:6" x14ac:dyDescent="0.25">
      <c r="A2928" t="str">
        <f>"04089"</f>
        <v>04089</v>
      </c>
      <c r="B2928" t="s">
        <v>144</v>
      </c>
      <c r="C2928">
        <v>128890</v>
      </c>
      <c r="D2928" s="2">
        <v>5040</v>
      </c>
      <c r="E2928" s="1">
        <v>45910</v>
      </c>
      <c r="F2928" t="s">
        <v>51</v>
      </c>
    </row>
    <row r="2929" spans="1:6" x14ac:dyDescent="0.25">
      <c r="A2929" t="str">
        <f>"04764"</f>
        <v>04764</v>
      </c>
      <c r="B2929" t="s">
        <v>634</v>
      </c>
      <c r="C2929">
        <v>128891</v>
      </c>
      <c r="D2929" s="2">
        <v>58.83</v>
      </c>
      <c r="E2929" s="1">
        <v>45910</v>
      </c>
      <c r="F2929" t="s">
        <v>51</v>
      </c>
    </row>
    <row r="2930" spans="1:6" x14ac:dyDescent="0.25">
      <c r="A2930" t="str">
        <f>"02299"</f>
        <v>02299</v>
      </c>
      <c r="B2930" t="s">
        <v>145</v>
      </c>
      <c r="C2930">
        <v>128892</v>
      </c>
      <c r="D2930" s="2">
        <v>105</v>
      </c>
      <c r="E2930" s="1">
        <v>45910</v>
      </c>
      <c r="F2930" t="s">
        <v>51</v>
      </c>
    </row>
    <row r="2931" spans="1:6" x14ac:dyDescent="0.25">
      <c r="A2931" t="str">
        <f>"00115"</f>
        <v>00115</v>
      </c>
      <c r="B2931" t="s">
        <v>213</v>
      </c>
      <c r="C2931">
        <v>128893</v>
      </c>
      <c r="D2931" s="2">
        <v>287.04000000000002</v>
      </c>
      <c r="E2931" s="1">
        <v>45910</v>
      </c>
      <c r="F2931" t="s">
        <v>51</v>
      </c>
    </row>
    <row r="2932" spans="1:6" x14ac:dyDescent="0.25">
      <c r="A2932" t="str">
        <f>"04621"</f>
        <v>04621</v>
      </c>
      <c r="B2932" t="s">
        <v>359</v>
      </c>
      <c r="C2932">
        <v>128894</v>
      </c>
      <c r="D2932" s="2">
        <v>115</v>
      </c>
      <c r="E2932" s="1">
        <v>45910</v>
      </c>
      <c r="F2932" t="s">
        <v>51</v>
      </c>
    </row>
    <row r="2933" spans="1:6" x14ac:dyDescent="0.25">
      <c r="A2933" t="str">
        <f>"05126"</f>
        <v>05126</v>
      </c>
      <c r="B2933" t="s">
        <v>334</v>
      </c>
      <c r="C2933">
        <v>128895</v>
      </c>
      <c r="D2933" s="2">
        <v>68126.48</v>
      </c>
      <c r="E2933" s="1">
        <v>45910</v>
      </c>
      <c r="F2933" t="s">
        <v>51</v>
      </c>
    </row>
    <row r="2934" spans="1:6" x14ac:dyDescent="0.25">
      <c r="A2934" t="str">
        <f>"04658"</f>
        <v>04658</v>
      </c>
      <c r="B2934" t="s">
        <v>176</v>
      </c>
      <c r="C2934">
        <v>128896</v>
      </c>
      <c r="D2934" s="2">
        <v>1459.32</v>
      </c>
      <c r="E2934" s="1">
        <v>45910</v>
      </c>
      <c r="F2934" t="s">
        <v>51</v>
      </c>
    </row>
    <row r="2935" spans="1:6" x14ac:dyDescent="0.25">
      <c r="A2935" t="str">
        <f>"03541"</f>
        <v>03541</v>
      </c>
      <c r="B2935" t="s">
        <v>61</v>
      </c>
      <c r="C2935">
        <v>128897</v>
      </c>
      <c r="D2935" s="2">
        <v>232.08</v>
      </c>
      <c r="E2935" s="1">
        <v>45910</v>
      </c>
      <c r="F2935" t="s">
        <v>51</v>
      </c>
    </row>
    <row r="2936" spans="1:6" x14ac:dyDescent="0.25">
      <c r="A2936" t="str">
        <f>"04388"</f>
        <v>04388</v>
      </c>
      <c r="B2936" t="s">
        <v>63</v>
      </c>
      <c r="C2936">
        <v>128898</v>
      </c>
      <c r="D2936" s="2">
        <v>537.57000000000005</v>
      </c>
      <c r="E2936" s="1">
        <v>45910</v>
      </c>
      <c r="F2936" t="s">
        <v>51</v>
      </c>
    </row>
    <row r="2937" spans="1:6" x14ac:dyDescent="0.25">
      <c r="A2937" t="str">
        <f>"05257"</f>
        <v>05257</v>
      </c>
      <c r="B2937" t="s">
        <v>305</v>
      </c>
      <c r="C2937">
        <v>128899</v>
      </c>
      <c r="D2937" s="2">
        <v>355</v>
      </c>
      <c r="E2937" s="1">
        <v>45910</v>
      </c>
      <c r="F2937" t="s">
        <v>51</v>
      </c>
    </row>
    <row r="2938" spans="1:6" x14ac:dyDescent="0.25">
      <c r="A2938" t="str">
        <f>"05391"</f>
        <v>05391</v>
      </c>
      <c r="B2938" t="s">
        <v>515</v>
      </c>
      <c r="C2938">
        <v>128900</v>
      </c>
      <c r="D2938" s="2">
        <v>190028.5</v>
      </c>
      <c r="E2938" s="1">
        <v>45910</v>
      </c>
      <c r="F2938" t="s">
        <v>51</v>
      </c>
    </row>
    <row r="2939" spans="1:6" x14ac:dyDescent="0.25">
      <c r="A2939" t="str">
        <f>"05460"</f>
        <v>05460</v>
      </c>
      <c r="B2939" t="s">
        <v>214</v>
      </c>
      <c r="C2939">
        <v>128901</v>
      </c>
      <c r="D2939" s="2">
        <v>411.02</v>
      </c>
      <c r="E2939" s="1">
        <v>45910</v>
      </c>
      <c r="F2939" t="s">
        <v>51</v>
      </c>
    </row>
    <row r="2940" spans="1:6" x14ac:dyDescent="0.25">
      <c r="A2940" t="str">
        <f>"05024"</f>
        <v>05024</v>
      </c>
      <c r="B2940" t="s">
        <v>178</v>
      </c>
      <c r="C2940">
        <v>128902</v>
      </c>
      <c r="D2940" s="2">
        <v>143</v>
      </c>
      <c r="E2940" s="1">
        <v>45910</v>
      </c>
      <c r="F2940" t="s">
        <v>51</v>
      </c>
    </row>
    <row r="2941" spans="1:6" x14ac:dyDescent="0.25">
      <c r="A2941" t="str">
        <f>"00194"</f>
        <v>00194</v>
      </c>
      <c r="B2941" t="s">
        <v>635</v>
      </c>
      <c r="C2941">
        <v>128903</v>
      </c>
      <c r="D2941" s="2">
        <v>700</v>
      </c>
      <c r="E2941" s="1">
        <v>45910</v>
      </c>
      <c r="F2941" t="s">
        <v>51</v>
      </c>
    </row>
    <row r="2942" spans="1:6" x14ac:dyDescent="0.25">
      <c r="A2942" t="str">
        <f>"05263"</f>
        <v>05263</v>
      </c>
      <c r="B2942" t="s">
        <v>517</v>
      </c>
      <c r="C2942">
        <v>128904</v>
      </c>
      <c r="D2942" s="2">
        <v>1315.53</v>
      </c>
      <c r="E2942" s="1">
        <v>45910</v>
      </c>
      <c r="F2942" t="s">
        <v>51</v>
      </c>
    </row>
    <row r="2943" spans="1:6" x14ac:dyDescent="0.25">
      <c r="A2943" t="str">
        <f>"1"</f>
        <v>1</v>
      </c>
      <c r="B2943" t="s">
        <v>636</v>
      </c>
      <c r="C2943">
        <v>128905</v>
      </c>
      <c r="D2943" s="2">
        <v>500</v>
      </c>
      <c r="E2943" s="1">
        <v>45910</v>
      </c>
      <c r="F2943" t="s">
        <v>51</v>
      </c>
    </row>
    <row r="2944" spans="1:6" x14ac:dyDescent="0.25">
      <c r="A2944" t="str">
        <f>"02030"</f>
        <v>02030</v>
      </c>
      <c r="B2944" t="s">
        <v>267</v>
      </c>
      <c r="C2944">
        <v>128906</v>
      </c>
      <c r="D2944" s="2">
        <v>900</v>
      </c>
      <c r="E2944" s="1">
        <v>45910</v>
      </c>
      <c r="F2944" t="s">
        <v>51</v>
      </c>
    </row>
    <row r="2945" spans="1:6" x14ac:dyDescent="0.25">
      <c r="A2945" t="str">
        <f>"01241"</f>
        <v>01241</v>
      </c>
      <c r="B2945" t="s">
        <v>149</v>
      </c>
      <c r="C2945">
        <v>128907</v>
      </c>
      <c r="D2945" s="2">
        <v>49.35</v>
      </c>
      <c r="E2945" s="1">
        <v>45910</v>
      </c>
      <c r="F2945" t="s">
        <v>51</v>
      </c>
    </row>
    <row r="2946" spans="1:6" x14ac:dyDescent="0.25">
      <c r="A2946" t="str">
        <f>"05685"</f>
        <v>05685</v>
      </c>
      <c r="B2946" t="s">
        <v>637</v>
      </c>
      <c r="C2946">
        <v>128908</v>
      </c>
      <c r="D2946" s="2">
        <v>520.16999999999996</v>
      </c>
      <c r="E2946" s="1">
        <v>45910</v>
      </c>
      <c r="F2946" t="s">
        <v>51</v>
      </c>
    </row>
    <row r="2947" spans="1:6" x14ac:dyDescent="0.25">
      <c r="A2947" t="str">
        <f>"04608"</f>
        <v>04608</v>
      </c>
      <c r="B2947" t="s">
        <v>180</v>
      </c>
      <c r="C2947">
        <v>128909</v>
      </c>
      <c r="D2947" s="2">
        <v>1293</v>
      </c>
      <c r="E2947" s="1">
        <v>45910</v>
      </c>
      <c r="F2947" t="s">
        <v>51</v>
      </c>
    </row>
    <row r="2948" spans="1:6" x14ac:dyDescent="0.25">
      <c r="A2948" t="str">
        <f>"00364"</f>
        <v>00364</v>
      </c>
      <c r="B2948" t="s">
        <v>77</v>
      </c>
      <c r="C2948">
        <v>128910</v>
      </c>
      <c r="D2948" s="2">
        <v>1520.99</v>
      </c>
      <c r="E2948" s="1">
        <v>45910</v>
      </c>
      <c r="F2948" t="s">
        <v>51</v>
      </c>
    </row>
    <row r="2949" spans="1:6" x14ac:dyDescent="0.25">
      <c r="A2949" t="str">
        <f>"03010"</f>
        <v>03010</v>
      </c>
      <c r="B2949" t="s">
        <v>219</v>
      </c>
      <c r="C2949">
        <v>128911</v>
      </c>
      <c r="D2949" s="2">
        <v>20</v>
      </c>
      <c r="E2949" s="1">
        <v>45910</v>
      </c>
      <c r="F2949" t="s">
        <v>51</v>
      </c>
    </row>
    <row r="2950" spans="1:6" x14ac:dyDescent="0.25">
      <c r="A2950" t="str">
        <f>"03342"</f>
        <v>03342</v>
      </c>
      <c r="B2950" t="s">
        <v>377</v>
      </c>
      <c r="C2950">
        <v>128912</v>
      </c>
      <c r="D2950" s="2">
        <v>393.58</v>
      </c>
      <c r="E2950" s="1">
        <v>45910</v>
      </c>
      <c r="F2950" t="s">
        <v>51</v>
      </c>
    </row>
    <row r="2951" spans="1:6" x14ac:dyDescent="0.25">
      <c r="A2951" t="str">
        <f>"01877"</f>
        <v>01877</v>
      </c>
      <c r="B2951" t="s">
        <v>79</v>
      </c>
      <c r="C2951">
        <v>128913</v>
      </c>
      <c r="D2951" s="2">
        <v>130.19999999999999</v>
      </c>
      <c r="E2951" s="1">
        <v>45910</v>
      </c>
      <c r="F2951" t="s">
        <v>51</v>
      </c>
    </row>
    <row r="2952" spans="1:6" x14ac:dyDescent="0.25">
      <c r="A2952" t="str">
        <f>"05390"</f>
        <v>05390</v>
      </c>
      <c r="B2952" t="s">
        <v>307</v>
      </c>
      <c r="C2952">
        <v>128914</v>
      </c>
      <c r="D2952" s="2">
        <v>540</v>
      </c>
      <c r="E2952" s="1">
        <v>45910</v>
      </c>
      <c r="F2952" t="s">
        <v>51</v>
      </c>
    </row>
    <row r="2953" spans="1:6" x14ac:dyDescent="0.25">
      <c r="A2953" t="str">
        <f>"00452"</f>
        <v>00452</v>
      </c>
      <c r="B2953" t="s">
        <v>248</v>
      </c>
      <c r="C2953">
        <v>128915</v>
      </c>
      <c r="D2953" s="2">
        <v>1048.1300000000001</v>
      </c>
      <c r="E2953" s="1">
        <v>45910</v>
      </c>
      <c r="F2953" t="s">
        <v>51</v>
      </c>
    </row>
    <row r="2954" spans="1:6" x14ac:dyDescent="0.25">
      <c r="A2954" t="str">
        <f>"04895"</f>
        <v>04895</v>
      </c>
      <c r="B2954" t="s">
        <v>83</v>
      </c>
      <c r="C2954">
        <v>128916</v>
      </c>
      <c r="D2954" s="2">
        <v>5019.92</v>
      </c>
      <c r="E2954" s="1">
        <v>45910</v>
      </c>
      <c r="F2954" t="s">
        <v>51</v>
      </c>
    </row>
    <row r="2955" spans="1:6" x14ac:dyDescent="0.25">
      <c r="A2955" t="str">
        <f>"04304"</f>
        <v>04304</v>
      </c>
      <c r="B2955" t="s">
        <v>84</v>
      </c>
      <c r="C2955">
        <v>128918</v>
      </c>
      <c r="D2955" s="2">
        <v>22029.22</v>
      </c>
      <c r="E2955" s="1">
        <v>45910</v>
      </c>
      <c r="F2955" t="s">
        <v>51</v>
      </c>
    </row>
    <row r="2956" spans="1:6" x14ac:dyDescent="0.25">
      <c r="A2956" t="str">
        <f>"02720"</f>
        <v>02720</v>
      </c>
      <c r="B2956" t="s">
        <v>153</v>
      </c>
      <c r="C2956">
        <v>128919</v>
      </c>
      <c r="D2956" s="2">
        <v>245</v>
      </c>
      <c r="E2956" s="1">
        <v>45910</v>
      </c>
      <c r="F2956" t="s">
        <v>51</v>
      </c>
    </row>
    <row r="2957" spans="1:6" x14ac:dyDescent="0.25">
      <c r="A2957" t="str">
        <f>"01415"</f>
        <v>01415</v>
      </c>
      <c r="B2957" t="s">
        <v>89</v>
      </c>
      <c r="C2957">
        <v>128920</v>
      </c>
      <c r="D2957" s="2">
        <v>557.82000000000005</v>
      </c>
      <c r="E2957" s="1">
        <v>45910</v>
      </c>
      <c r="F2957" t="s">
        <v>51</v>
      </c>
    </row>
    <row r="2958" spans="1:6" x14ac:dyDescent="0.25">
      <c r="A2958" t="str">
        <f>"00565"</f>
        <v>00565</v>
      </c>
      <c r="B2958" t="s">
        <v>92</v>
      </c>
      <c r="C2958">
        <v>128921</v>
      </c>
      <c r="D2958" s="2">
        <v>4077.17</v>
      </c>
      <c r="E2958" s="1">
        <v>45910</v>
      </c>
      <c r="F2958" t="s">
        <v>51</v>
      </c>
    </row>
    <row r="2959" spans="1:6" x14ac:dyDescent="0.25">
      <c r="A2959" t="str">
        <f>"04533"</f>
        <v>04533</v>
      </c>
      <c r="B2959" t="s">
        <v>250</v>
      </c>
      <c r="C2959">
        <v>128922</v>
      </c>
      <c r="D2959" s="2">
        <v>112.5</v>
      </c>
      <c r="E2959" s="1">
        <v>45910</v>
      </c>
      <c r="F2959" t="s">
        <v>51</v>
      </c>
    </row>
    <row r="2960" spans="1:6" x14ac:dyDescent="0.25">
      <c r="A2960" t="str">
        <f>"05241"</f>
        <v>05241</v>
      </c>
      <c r="B2960" t="s">
        <v>94</v>
      </c>
      <c r="C2960">
        <v>128923</v>
      </c>
      <c r="D2960" s="2">
        <v>48</v>
      </c>
      <c r="E2960" s="1">
        <v>45910</v>
      </c>
      <c r="F2960" t="s">
        <v>51</v>
      </c>
    </row>
    <row r="2961" spans="1:6" x14ac:dyDescent="0.25">
      <c r="A2961" t="str">
        <f>"05274"</f>
        <v>05274</v>
      </c>
      <c r="B2961" t="s">
        <v>311</v>
      </c>
      <c r="C2961">
        <v>128924</v>
      </c>
      <c r="D2961" s="2">
        <v>84</v>
      </c>
      <c r="E2961" s="1">
        <v>45910</v>
      </c>
      <c r="F2961" t="s">
        <v>51</v>
      </c>
    </row>
    <row r="2962" spans="1:6" x14ac:dyDescent="0.25">
      <c r="A2962" t="str">
        <f>"04331"</f>
        <v>04331</v>
      </c>
      <c r="B2962" t="s">
        <v>96</v>
      </c>
      <c r="C2962">
        <v>128925</v>
      </c>
      <c r="D2962" s="2">
        <v>5843.46</v>
      </c>
      <c r="E2962" s="1">
        <v>45910</v>
      </c>
      <c r="F2962" t="s">
        <v>51</v>
      </c>
    </row>
    <row r="2963" spans="1:6" x14ac:dyDescent="0.25">
      <c r="A2963" t="str">
        <f>"04331"</f>
        <v>04331</v>
      </c>
      <c r="B2963" t="s">
        <v>96</v>
      </c>
      <c r="C2963">
        <v>128926</v>
      </c>
      <c r="D2963" s="2">
        <v>1400</v>
      </c>
      <c r="E2963" s="1">
        <v>45910</v>
      </c>
      <c r="F2963" t="s">
        <v>51</v>
      </c>
    </row>
    <row r="2964" spans="1:6" x14ac:dyDescent="0.25">
      <c r="A2964" t="str">
        <f>"05646"</f>
        <v>05646</v>
      </c>
      <c r="B2964" t="s">
        <v>604</v>
      </c>
      <c r="C2964">
        <v>128927</v>
      </c>
      <c r="D2964" s="2">
        <v>352.5</v>
      </c>
      <c r="E2964" s="1">
        <v>45910</v>
      </c>
      <c r="F2964" t="s">
        <v>51</v>
      </c>
    </row>
    <row r="2965" spans="1:6" x14ac:dyDescent="0.25">
      <c r="A2965" t="str">
        <f>"05481"</f>
        <v>05481</v>
      </c>
      <c r="B2965" t="s">
        <v>98</v>
      </c>
      <c r="C2965">
        <v>128928</v>
      </c>
      <c r="D2965" s="2">
        <v>509196.2</v>
      </c>
      <c r="E2965" s="1">
        <v>45910</v>
      </c>
      <c r="F2965" t="s">
        <v>51</v>
      </c>
    </row>
    <row r="2966" spans="1:6" x14ac:dyDescent="0.25">
      <c r="A2966" t="str">
        <f>"03463"</f>
        <v>03463</v>
      </c>
      <c r="B2966" t="s">
        <v>99</v>
      </c>
      <c r="C2966">
        <v>128929</v>
      </c>
      <c r="D2966" s="2">
        <v>28.94</v>
      </c>
      <c r="E2966" s="1">
        <v>45910</v>
      </c>
      <c r="F2966" t="s">
        <v>51</v>
      </c>
    </row>
    <row r="2967" spans="1:6" x14ac:dyDescent="0.25">
      <c r="A2967" t="str">
        <f>"03941"</f>
        <v>03941</v>
      </c>
      <c r="B2967" t="s">
        <v>313</v>
      </c>
      <c r="C2967">
        <v>128930</v>
      </c>
      <c r="D2967" s="2">
        <v>400</v>
      </c>
      <c r="E2967" s="1">
        <v>45910</v>
      </c>
      <c r="F2967" t="s">
        <v>51</v>
      </c>
    </row>
    <row r="2968" spans="1:6" x14ac:dyDescent="0.25">
      <c r="A2968" t="str">
        <f>"03974"</f>
        <v>03974</v>
      </c>
      <c r="B2968" t="s">
        <v>252</v>
      </c>
      <c r="C2968">
        <v>128931</v>
      </c>
      <c r="D2968" s="2">
        <v>90.73</v>
      </c>
      <c r="E2968" s="1">
        <v>45910</v>
      </c>
      <c r="F2968" t="s">
        <v>51</v>
      </c>
    </row>
    <row r="2969" spans="1:6" x14ac:dyDescent="0.25">
      <c r="A2969" t="str">
        <f>"05172"</f>
        <v>05172</v>
      </c>
      <c r="B2969" t="s">
        <v>101</v>
      </c>
      <c r="C2969">
        <v>128932</v>
      </c>
      <c r="D2969" s="2">
        <v>795.35</v>
      </c>
      <c r="E2969" s="1">
        <v>45910</v>
      </c>
      <c r="F2969" t="s">
        <v>51</v>
      </c>
    </row>
    <row r="2970" spans="1:6" x14ac:dyDescent="0.25">
      <c r="A2970" t="str">
        <f>"04620"</f>
        <v>04620</v>
      </c>
      <c r="B2970" t="s">
        <v>314</v>
      </c>
      <c r="C2970">
        <v>128933</v>
      </c>
      <c r="D2970" s="2">
        <v>900</v>
      </c>
      <c r="E2970" s="1">
        <v>45910</v>
      </c>
      <c r="F2970" t="s">
        <v>51</v>
      </c>
    </row>
    <row r="2971" spans="1:6" x14ac:dyDescent="0.25">
      <c r="A2971" t="str">
        <f>"03461"</f>
        <v>03461</v>
      </c>
      <c r="B2971" t="s">
        <v>102</v>
      </c>
      <c r="C2971">
        <v>128934</v>
      </c>
      <c r="D2971" s="2">
        <v>1061</v>
      </c>
      <c r="E2971" s="1">
        <v>45910</v>
      </c>
      <c r="F2971" t="s">
        <v>51</v>
      </c>
    </row>
    <row r="2972" spans="1:6" x14ac:dyDescent="0.25">
      <c r="A2972" t="str">
        <f>"05451"</f>
        <v>05451</v>
      </c>
      <c r="B2972" t="s">
        <v>105</v>
      </c>
      <c r="C2972">
        <v>128935</v>
      </c>
      <c r="D2972" s="2">
        <v>780</v>
      </c>
      <c r="E2972" s="1">
        <v>45910</v>
      </c>
      <c r="F2972" t="s">
        <v>51</v>
      </c>
    </row>
    <row r="2973" spans="1:6" x14ac:dyDescent="0.25">
      <c r="A2973" t="str">
        <f>"04998"</f>
        <v>04998</v>
      </c>
      <c r="B2973" t="s">
        <v>253</v>
      </c>
      <c r="C2973">
        <v>128936</v>
      </c>
      <c r="D2973" s="2">
        <v>110.6</v>
      </c>
      <c r="E2973" s="1">
        <v>45910</v>
      </c>
      <c r="F2973" t="s">
        <v>51</v>
      </c>
    </row>
    <row r="2974" spans="1:6" x14ac:dyDescent="0.25">
      <c r="A2974" t="str">
        <f>"03329"</f>
        <v>03329</v>
      </c>
      <c r="B2974" t="s">
        <v>107</v>
      </c>
      <c r="C2974">
        <v>128937</v>
      </c>
      <c r="D2974" s="2">
        <v>1165</v>
      </c>
      <c r="E2974" s="1">
        <v>45910</v>
      </c>
      <c r="F2974" t="s">
        <v>51</v>
      </c>
    </row>
    <row r="2975" spans="1:6" x14ac:dyDescent="0.25">
      <c r="A2975" t="str">
        <f>"04185"</f>
        <v>04185</v>
      </c>
      <c r="B2975" t="s">
        <v>254</v>
      </c>
      <c r="C2975">
        <v>128938</v>
      </c>
      <c r="D2975" s="2">
        <v>240.74</v>
      </c>
      <c r="E2975" s="1">
        <v>45910</v>
      </c>
      <c r="F2975" t="s">
        <v>51</v>
      </c>
    </row>
    <row r="2976" spans="1:6" x14ac:dyDescent="0.25">
      <c r="A2976" t="str">
        <f>"02536"</f>
        <v>02536</v>
      </c>
      <c r="B2976" t="s">
        <v>108</v>
      </c>
      <c r="C2976">
        <v>128939</v>
      </c>
      <c r="D2976" s="2">
        <v>1675.61</v>
      </c>
      <c r="E2976" s="1">
        <v>45910</v>
      </c>
      <c r="F2976" t="s">
        <v>51</v>
      </c>
    </row>
    <row r="2977" spans="1:6" x14ac:dyDescent="0.25">
      <c r="A2977" t="str">
        <f>"05378"</f>
        <v>05378</v>
      </c>
      <c r="B2977" t="s">
        <v>571</v>
      </c>
      <c r="C2977">
        <v>128940</v>
      </c>
      <c r="D2977" s="2">
        <v>99.03</v>
      </c>
      <c r="E2977" s="1">
        <v>45910</v>
      </c>
      <c r="F2977" t="s">
        <v>51</v>
      </c>
    </row>
    <row r="2978" spans="1:6" x14ac:dyDescent="0.25">
      <c r="A2978" t="str">
        <f>"04752"</f>
        <v>04752</v>
      </c>
      <c r="B2978" t="s">
        <v>416</v>
      </c>
      <c r="C2978">
        <v>128941</v>
      </c>
      <c r="D2978" s="2">
        <v>155</v>
      </c>
      <c r="E2978" s="1">
        <v>45910</v>
      </c>
      <c r="F2978" t="s">
        <v>51</v>
      </c>
    </row>
    <row r="2979" spans="1:6" x14ac:dyDescent="0.25">
      <c r="A2979" t="str">
        <f>"00437"</f>
        <v>00437</v>
      </c>
      <c r="B2979" t="s">
        <v>113</v>
      </c>
      <c r="C2979">
        <v>128942</v>
      </c>
      <c r="D2979" s="2">
        <v>176.28</v>
      </c>
      <c r="E2979" s="1">
        <v>45910</v>
      </c>
      <c r="F2979" t="s">
        <v>51</v>
      </c>
    </row>
    <row r="2980" spans="1:6" x14ac:dyDescent="0.25">
      <c r="A2980" t="str">
        <f>"05538"</f>
        <v>05538</v>
      </c>
      <c r="B2980" t="s">
        <v>115</v>
      </c>
      <c r="C2980">
        <v>128943</v>
      </c>
      <c r="D2980" s="2">
        <v>850.9</v>
      </c>
      <c r="E2980" s="1">
        <v>45910</v>
      </c>
      <c r="F2980" t="s">
        <v>51</v>
      </c>
    </row>
    <row r="2981" spans="1:6" x14ac:dyDescent="0.25">
      <c r="A2981" t="str">
        <f>"00246"</f>
        <v>00246</v>
      </c>
      <c r="B2981" t="s">
        <v>117</v>
      </c>
      <c r="C2981">
        <v>128944</v>
      </c>
      <c r="D2981" s="2">
        <v>177.15</v>
      </c>
      <c r="E2981" s="1">
        <v>45910</v>
      </c>
      <c r="F2981" t="s">
        <v>51</v>
      </c>
    </row>
    <row r="2982" spans="1:6" x14ac:dyDescent="0.25">
      <c r="A2982" t="str">
        <f>"05382"</f>
        <v>05382</v>
      </c>
      <c r="B2982" t="s">
        <v>119</v>
      </c>
      <c r="C2982">
        <v>128945</v>
      </c>
      <c r="D2982" s="2">
        <v>436.46</v>
      </c>
      <c r="E2982" s="1">
        <v>45910</v>
      </c>
      <c r="F2982" t="s">
        <v>51</v>
      </c>
    </row>
    <row r="2983" spans="1:6" x14ac:dyDescent="0.25">
      <c r="A2983" t="str">
        <f>"03717"</f>
        <v>03717</v>
      </c>
      <c r="B2983" t="s">
        <v>365</v>
      </c>
      <c r="C2983">
        <v>128946</v>
      </c>
      <c r="D2983" s="2">
        <v>457</v>
      </c>
      <c r="E2983" s="1">
        <v>45910</v>
      </c>
      <c r="F2983" t="s">
        <v>51</v>
      </c>
    </row>
    <row r="2984" spans="1:6" x14ac:dyDescent="0.25">
      <c r="A2984" t="str">
        <f>"04772"</f>
        <v>04772</v>
      </c>
      <c r="B2984" t="s">
        <v>296</v>
      </c>
      <c r="C2984">
        <v>128947</v>
      </c>
      <c r="D2984" s="2">
        <v>2099</v>
      </c>
      <c r="E2984" s="1">
        <v>45910</v>
      </c>
      <c r="F2984" t="s">
        <v>51</v>
      </c>
    </row>
    <row r="2985" spans="1:6" x14ac:dyDescent="0.25">
      <c r="A2985" t="str">
        <f>"03462"</f>
        <v>03462</v>
      </c>
      <c r="B2985" t="s">
        <v>228</v>
      </c>
      <c r="C2985">
        <v>128948</v>
      </c>
      <c r="D2985" s="2">
        <v>2327.27</v>
      </c>
      <c r="E2985" s="1">
        <v>45910</v>
      </c>
      <c r="F2985" t="s">
        <v>51</v>
      </c>
    </row>
    <row r="2986" spans="1:6" x14ac:dyDescent="0.25">
      <c r="A2986" t="str">
        <f>"00916"</f>
        <v>00916</v>
      </c>
      <c r="B2986" t="s">
        <v>123</v>
      </c>
      <c r="C2986">
        <v>128949</v>
      </c>
      <c r="D2986" s="2">
        <v>1623.69</v>
      </c>
      <c r="E2986" s="1">
        <v>45910</v>
      </c>
      <c r="F2986" t="s">
        <v>51</v>
      </c>
    </row>
    <row r="2987" spans="1:6" x14ac:dyDescent="0.25">
      <c r="A2987" t="str">
        <f>"03982"</f>
        <v>03982</v>
      </c>
      <c r="B2987" t="s">
        <v>394</v>
      </c>
      <c r="C2987">
        <v>128950</v>
      </c>
      <c r="D2987" s="2">
        <v>608</v>
      </c>
      <c r="E2987" s="1">
        <v>45910</v>
      </c>
      <c r="F2987" t="s">
        <v>51</v>
      </c>
    </row>
    <row r="2988" spans="1:6" x14ac:dyDescent="0.25">
      <c r="A2988" t="str">
        <f>"00936"</f>
        <v>00936</v>
      </c>
      <c r="B2988" t="s">
        <v>124</v>
      </c>
      <c r="C2988">
        <v>128951</v>
      </c>
      <c r="D2988" s="2">
        <v>387.62</v>
      </c>
      <c r="E2988" s="1">
        <v>45910</v>
      </c>
      <c r="F2988" t="s">
        <v>51</v>
      </c>
    </row>
    <row r="2989" spans="1:6" x14ac:dyDescent="0.25">
      <c r="A2989" t="str">
        <f>"02511"</f>
        <v>02511</v>
      </c>
      <c r="B2989" t="s">
        <v>229</v>
      </c>
      <c r="C2989">
        <v>128952</v>
      </c>
      <c r="D2989" s="2">
        <v>578.82000000000005</v>
      </c>
      <c r="E2989" s="1">
        <v>45910</v>
      </c>
      <c r="F2989" t="s">
        <v>51</v>
      </c>
    </row>
    <row r="2990" spans="1:6" x14ac:dyDescent="0.25">
      <c r="A2990" t="str">
        <f>"05325"</f>
        <v>05325</v>
      </c>
      <c r="B2990" t="s">
        <v>129</v>
      </c>
      <c r="C2990">
        <v>128953</v>
      </c>
      <c r="D2990" s="2">
        <v>507.34</v>
      </c>
      <c r="E2990" s="1">
        <v>45910</v>
      </c>
      <c r="F2990" t="s">
        <v>51</v>
      </c>
    </row>
    <row r="2991" spans="1:6" x14ac:dyDescent="0.25">
      <c r="A2991" t="str">
        <f>"04977"</f>
        <v>04977</v>
      </c>
      <c r="B2991" t="s">
        <v>368</v>
      </c>
      <c r="C2991">
        <v>128954</v>
      </c>
      <c r="D2991" s="2">
        <v>15070</v>
      </c>
      <c r="E2991" s="1">
        <v>45910</v>
      </c>
      <c r="F2991" t="s">
        <v>51</v>
      </c>
    </row>
    <row r="2992" spans="1:6" x14ac:dyDescent="0.25">
      <c r="A2992" t="str">
        <f>"03129"</f>
        <v>03129</v>
      </c>
      <c r="B2992" t="s">
        <v>131</v>
      </c>
      <c r="C2992">
        <v>128955</v>
      </c>
      <c r="D2992" s="2">
        <v>1086.69</v>
      </c>
      <c r="E2992" s="1">
        <v>45910</v>
      </c>
      <c r="F2992" t="s">
        <v>51</v>
      </c>
    </row>
    <row r="2993" spans="1:6" x14ac:dyDescent="0.25">
      <c r="A2993" t="str">
        <f>"01049"</f>
        <v>01049</v>
      </c>
      <c r="B2993" t="s">
        <v>261</v>
      </c>
      <c r="C2993">
        <v>128956</v>
      </c>
      <c r="D2993" s="2">
        <v>225</v>
      </c>
      <c r="E2993" s="1">
        <v>45910</v>
      </c>
      <c r="F2993" t="s">
        <v>51</v>
      </c>
    </row>
    <row r="2994" spans="1:6" x14ac:dyDescent="0.25">
      <c r="A2994" t="str">
        <f>"05462"</f>
        <v>05462</v>
      </c>
      <c r="B2994" t="s">
        <v>383</v>
      </c>
      <c r="C2994">
        <v>128957</v>
      </c>
      <c r="D2994" s="2">
        <v>600</v>
      </c>
      <c r="E2994" s="1">
        <v>45910</v>
      </c>
      <c r="F2994" t="s">
        <v>51</v>
      </c>
    </row>
    <row r="2995" spans="1:6" x14ac:dyDescent="0.25">
      <c r="A2995" t="str">
        <f>"01096"</f>
        <v>01096</v>
      </c>
      <c r="B2995" t="s">
        <v>638</v>
      </c>
      <c r="C2995">
        <v>128958</v>
      </c>
      <c r="D2995" s="2">
        <v>247.96</v>
      </c>
      <c r="E2995" s="1">
        <v>45910</v>
      </c>
      <c r="F2995" t="s">
        <v>51</v>
      </c>
    </row>
    <row r="2996" spans="1:6" x14ac:dyDescent="0.25">
      <c r="A2996" t="str">
        <f>"05330"</f>
        <v>05330</v>
      </c>
      <c r="B2996" t="s">
        <v>134</v>
      </c>
      <c r="C2996">
        <v>128959</v>
      </c>
      <c r="D2996" s="2">
        <v>143</v>
      </c>
      <c r="E2996" s="1">
        <v>45910</v>
      </c>
      <c r="F2996" t="s">
        <v>51</v>
      </c>
    </row>
    <row r="2997" spans="1:6" x14ac:dyDescent="0.25">
      <c r="A2997" t="str">
        <f>"03426"</f>
        <v>03426</v>
      </c>
      <c r="B2997" t="s">
        <v>323</v>
      </c>
      <c r="C2997">
        <v>128960</v>
      </c>
      <c r="D2997" s="2">
        <v>3244.85</v>
      </c>
      <c r="E2997" s="1">
        <v>45910</v>
      </c>
      <c r="F2997" t="s">
        <v>51</v>
      </c>
    </row>
    <row r="2998" spans="1:6" x14ac:dyDescent="0.25">
      <c r="A2998" t="str">
        <f>"04016"</f>
        <v>04016</v>
      </c>
      <c r="B2998" t="s">
        <v>263</v>
      </c>
      <c r="C2998">
        <v>128961</v>
      </c>
      <c r="D2998" s="2">
        <v>2107.6799999999998</v>
      </c>
      <c r="E2998" s="1">
        <v>45910</v>
      </c>
      <c r="F2998" t="s">
        <v>51</v>
      </c>
    </row>
    <row r="2999" spans="1:6" x14ac:dyDescent="0.25">
      <c r="A2999" t="str">
        <f>"05677"</f>
        <v>05677</v>
      </c>
      <c r="B2999" t="s">
        <v>639</v>
      </c>
      <c r="C2999">
        <v>128962</v>
      </c>
      <c r="D2999" s="2">
        <v>2800</v>
      </c>
      <c r="E2999" s="1">
        <v>45910</v>
      </c>
      <c r="F2999" t="s">
        <v>15</v>
      </c>
    </row>
    <row r="3000" spans="1:6" x14ac:dyDescent="0.25">
      <c r="A3000" t="str">
        <f>"00969"</f>
        <v>00969</v>
      </c>
      <c r="B3000" t="s">
        <v>137</v>
      </c>
      <c r="C3000">
        <v>128963</v>
      </c>
      <c r="D3000" s="2">
        <v>8564.49</v>
      </c>
      <c r="E3000" s="1">
        <v>45910</v>
      </c>
      <c r="F3000" t="s">
        <v>51</v>
      </c>
    </row>
    <row r="3001" spans="1:6" x14ac:dyDescent="0.25">
      <c r="A3001" t="str">
        <f>"1"</f>
        <v>1</v>
      </c>
      <c r="B3001" t="s">
        <v>630</v>
      </c>
      <c r="C3001">
        <v>128964</v>
      </c>
      <c r="D3001" s="2">
        <v>100</v>
      </c>
      <c r="E3001" s="1">
        <v>45910</v>
      </c>
      <c r="F3001" t="s">
        <v>51</v>
      </c>
    </row>
    <row r="3002" spans="1:6" x14ac:dyDescent="0.25">
      <c r="A3002" t="str">
        <f>"05048"</f>
        <v>05048</v>
      </c>
      <c r="B3002" t="s">
        <v>138</v>
      </c>
      <c r="C3002">
        <v>128965</v>
      </c>
      <c r="D3002" s="2">
        <v>12.12</v>
      </c>
      <c r="E3002" s="1">
        <v>45910</v>
      </c>
      <c r="F3002" t="s">
        <v>51</v>
      </c>
    </row>
    <row r="3003" spans="1:6" x14ac:dyDescent="0.25">
      <c r="A3003" t="str">
        <f>"04178"</f>
        <v>04178</v>
      </c>
      <c r="B3003" t="s">
        <v>328</v>
      </c>
      <c r="C3003">
        <v>128966</v>
      </c>
      <c r="D3003" s="2">
        <v>267.60000000000002</v>
      </c>
      <c r="E3003" s="1">
        <v>45911</v>
      </c>
      <c r="F3003" t="s">
        <v>51</v>
      </c>
    </row>
    <row r="3004" spans="1:6" x14ac:dyDescent="0.25">
      <c r="A3004" t="str">
        <f>"04557"</f>
        <v>04557</v>
      </c>
      <c r="B3004" t="s">
        <v>32</v>
      </c>
      <c r="C3004">
        <v>2245</v>
      </c>
      <c r="D3004" s="2">
        <v>124895.34</v>
      </c>
      <c r="E3004" s="1">
        <v>45917</v>
      </c>
      <c r="F3004" t="s">
        <v>10</v>
      </c>
    </row>
    <row r="3005" spans="1:6" x14ac:dyDescent="0.25">
      <c r="A3005" t="str">
        <f>"01012"</f>
        <v>01012</v>
      </c>
      <c r="B3005" t="s">
        <v>33</v>
      </c>
      <c r="C3005">
        <v>2246</v>
      </c>
      <c r="D3005" s="2">
        <v>11060.27</v>
      </c>
      <c r="E3005" s="1">
        <v>45918</v>
      </c>
      <c r="F3005" t="s">
        <v>10</v>
      </c>
    </row>
    <row r="3006" spans="1:6" x14ac:dyDescent="0.25">
      <c r="A3006" t="str">
        <f>"00555"</f>
        <v>00555</v>
      </c>
      <c r="B3006" t="s">
        <v>16</v>
      </c>
      <c r="C3006">
        <v>2235</v>
      </c>
      <c r="D3006" s="2">
        <v>22434.03</v>
      </c>
      <c r="E3006" s="1">
        <v>45919</v>
      </c>
      <c r="F3006" t="s">
        <v>10</v>
      </c>
    </row>
    <row r="3007" spans="1:6" x14ac:dyDescent="0.25">
      <c r="A3007" t="str">
        <f>"01532"</f>
        <v>01532</v>
      </c>
      <c r="B3007" t="s">
        <v>17</v>
      </c>
      <c r="C3007">
        <v>2236</v>
      </c>
      <c r="D3007" s="2">
        <v>163325.65</v>
      </c>
      <c r="E3007" s="1">
        <v>45919</v>
      </c>
      <c r="F3007" t="s">
        <v>10</v>
      </c>
    </row>
    <row r="3008" spans="1:6" x14ac:dyDescent="0.25">
      <c r="A3008" t="str">
        <f>"03818"</f>
        <v>03818</v>
      </c>
      <c r="B3008" t="s">
        <v>19</v>
      </c>
      <c r="C3008">
        <v>2238</v>
      </c>
      <c r="D3008" s="2">
        <v>739.56</v>
      </c>
      <c r="E3008" s="1">
        <v>45919</v>
      </c>
      <c r="F3008" t="s">
        <v>10</v>
      </c>
    </row>
    <row r="3009" spans="1:6" x14ac:dyDescent="0.25">
      <c r="A3009" t="str">
        <f>"04330"</f>
        <v>04330</v>
      </c>
      <c r="B3009" t="s">
        <v>21</v>
      </c>
      <c r="C3009">
        <v>2239</v>
      </c>
      <c r="D3009" s="2">
        <v>138.46</v>
      </c>
      <c r="E3009" s="1">
        <v>45919</v>
      </c>
      <c r="F3009" t="s">
        <v>10</v>
      </c>
    </row>
    <row r="3010" spans="1:6" x14ac:dyDescent="0.25">
      <c r="A3010" t="str">
        <f>"04777"</f>
        <v>04777</v>
      </c>
      <c r="B3010" t="s">
        <v>22</v>
      </c>
      <c r="C3010">
        <v>2240</v>
      </c>
      <c r="D3010" s="2">
        <v>746.13</v>
      </c>
      <c r="E3010" s="1">
        <v>45919</v>
      </c>
      <c r="F3010" t="s">
        <v>10</v>
      </c>
    </row>
    <row r="3011" spans="1:6" x14ac:dyDescent="0.25">
      <c r="A3011" t="str">
        <f>"04987"</f>
        <v>04987</v>
      </c>
      <c r="B3011" t="s">
        <v>21</v>
      </c>
      <c r="C3011">
        <v>2241</v>
      </c>
      <c r="D3011" s="2">
        <v>670.66</v>
      </c>
      <c r="E3011" s="1">
        <v>45919</v>
      </c>
      <c r="F3011" t="s">
        <v>10</v>
      </c>
    </row>
    <row r="3012" spans="1:6" x14ac:dyDescent="0.25">
      <c r="A3012" t="str">
        <f>"05331"</f>
        <v>05331</v>
      </c>
      <c r="B3012" t="s">
        <v>23</v>
      </c>
      <c r="C3012">
        <v>2242</v>
      </c>
      <c r="D3012" s="2">
        <v>553.85</v>
      </c>
      <c r="E3012" s="1">
        <v>45919</v>
      </c>
      <c r="F3012" t="s">
        <v>10</v>
      </c>
    </row>
    <row r="3013" spans="1:6" x14ac:dyDescent="0.25">
      <c r="A3013" t="str">
        <f>"03788"</f>
        <v>03788</v>
      </c>
      <c r="B3013" t="s">
        <v>18</v>
      </c>
      <c r="C3013">
        <v>2237</v>
      </c>
      <c r="D3013" s="2">
        <v>24125.25</v>
      </c>
      <c r="E3013" s="1">
        <v>45922</v>
      </c>
      <c r="F3013" t="s">
        <v>10</v>
      </c>
    </row>
    <row r="3014" spans="1:6" x14ac:dyDescent="0.25">
      <c r="A3014" t="str">
        <f>"01090"</f>
        <v>01090</v>
      </c>
      <c r="B3014" t="s">
        <v>35</v>
      </c>
      <c r="C3014">
        <v>2248</v>
      </c>
      <c r="D3014" s="2">
        <v>2955.55</v>
      </c>
      <c r="E3014" s="1">
        <v>45924</v>
      </c>
      <c r="F3014" t="s">
        <v>10</v>
      </c>
    </row>
    <row r="3015" spans="1:6" x14ac:dyDescent="0.25">
      <c r="A3015" t="str">
        <f>"05677"</f>
        <v>05677</v>
      </c>
      <c r="B3015" t="s">
        <v>639</v>
      </c>
      <c r="C3015">
        <v>128962</v>
      </c>
      <c r="D3015" s="2">
        <v>2800</v>
      </c>
      <c r="E3015" s="1">
        <v>45925</v>
      </c>
      <c r="F3015" t="s">
        <v>15</v>
      </c>
    </row>
    <row r="3016" spans="1:6" x14ac:dyDescent="0.25">
      <c r="A3016" t="str">
        <f>"04037"</f>
        <v>04037</v>
      </c>
      <c r="B3016" t="s">
        <v>209</v>
      </c>
      <c r="C3016">
        <v>128967</v>
      </c>
      <c r="D3016" s="2">
        <v>541.98</v>
      </c>
      <c r="E3016" s="1">
        <v>45925</v>
      </c>
      <c r="F3016" t="s">
        <v>51</v>
      </c>
    </row>
    <row r="3017" spans="1:6" x14ac:dyDescent="0.25">
      <c r="A3017" t="str">
        <f>"05051"</f>
        <v>05051</v>
      </c>
      <c r="B3017" t="s">
        <v>211</v>
      </c>
      <c r="C3017">
        <v>128968</v>
      </c>
      <c r="D3017" s="2">
        <v>1330</v>
      </c>
      <c r="E3017" s="1">
        <v>45925</v>
      </c>
      <c r="F3017" t="s">
        <v>51</v>
      </c>
    </row>
    <row r="3018" spans="1:6" x14ac:dyDescent="0.25">
      <c r="A3018" t="str">
        <f>"04555"</f>
        <v>04555</v>
      </c>
      <c r="B3018" t="s">
        <v>54</v>
      </c>
      <c r="C3018">
        <v>128969</v>
      </c>
      <c r="D3018" s="2">
        <v>525.73</v>
      </c>
      <c r="E3018" s="1">
        <v>45925</v>
      </c>
      <c r="F3018" t="s">
        <v>51</v>
      </c>
    </row>
    <row r="3019" spans="1:6" x14ac:dyDescent="0.25">
      <c r="A3019" t="str">
        <f>"05398"</f>
        <v>05398</v>
      </c>
      <c r="B3019" t="s">
        <v>142</v>
      </c>
      <c r="C3019">
        <v>128970</v>
      </c>
      <c r="D3019" s="2">
        <v>1697.96</v>
      </c>
      <c r="E3019" s="1">
        <v>45925</v>
      </c>
      <c r="F3019" t="s">
        <v>51</v>
      </c>
    </row>
    <row r="3020" spans="1:6" x14ac:dyDescent="0.25">
      <c r="A3020" t="str">
        <f>"04018"</f>
        <v>04018</v>
      </c>
      <c r="B3020" t="s">
        <v>45</v>
      </c>
      <c r="C3020">
        <v>128971</v>
      </c>
      <c r="D3020" s="2">
        <v>1169.26</v>
      </c>
      <c r="E3020" s="1">
        <v>45925</v>
      </c>
      <c r="F3020" t="s">
        <v>51</v>
      </c>
    </row>
    <row r="3021" spans="1:6" x14ac:dyDescent="0.25">
      <c r="A3021" t="str">
        <f>"24636"</f>
        <v>24636</v>
      </c>
      <c r="B3021" t="s">
        <v>45</v>
      </c>
      <c r="C3021">
        <v>128972</v>
      </c>
      <c r="D3021" s="2">
        <v>108.02</v>
      </c>
      <c r="E3021" s="1">
        <v>45925</v>
      </c>
      <c r="F3021" t="s">
        <v>51</v>
      </c>
    </row>
    <row r="3022" spans="1:6" x14ac:dyDescent="0.25">
      <c r="A3022" t="str">
        <f>"05166"</f>
        <v>05166</v>
      </c>
      <c r="B3022" t="s">
        <v>62</v>
      </c>
      <c r="C3022">
        <v>128973</v>
      </c>
      <c r="D3022" s="2">
        <v>699.85</v>
      </c>
      <c r="E3022" s="1">
        <v>45925</v>
      </c>
      <c r="F3022" t="s">
        <v>51</v>
      </c>
    </row>
    <row r="3023" spans="1:6" x14ac:dyDescent="0.25">
      <c r="A3023" t="str">
        <f>"04388"</f>
        <v>04388</v>
      </c>
      <c r="B3023" t="s">
        <v>63</v>
      </c>
      <c r="C3023">
        <v>128974</v>
      </c>
      <c r="D3023" s="2">
        <v>313.5</v>
      </c>
      <c r="E3023" s="1">
        <v>45925</v>
      </c>
      <c r="F3023" t="s">
        <v>51</v>
      </c>
    </row>
    <row r="3024" spans="1:6" x14ac:dyDescent="0.25">
      <c r="A3024" t="str">
        <f>"03311"</f>
        <v>03311</v>
      </c>
      <c r="B3024" t="s">
        <v>640</v>
      </c>
      <c r="C3024">
        <v>128975</v>
      </c>
      <c r="D3024" s="2">
        <v>164.49</v>
      </c>
      <c r="E3024" s="1">
        <v>45925</v>
      </c>
      <c r="F3024" t="s">
        <v>51</v>
      </c>
    </row>
    <row r="3025" spans="1:6" x14ac:dyDescent="0.25">
      <c r="A3025" t="str">
        <f>"01596"</f>
        <v>01596</v>
      </c>
      <c r="B3025" t="s">
        <v>66</v>
      </c>
      <c r="C3025">
        <v>128976</v>
      </c>
      <c r="D3025" s="2">
        <v>275</v>
      </c>
      <c r="E3025" s="1">
        <v>45925</v>
      </c>
      <c r="F3025" t="s">
        <v>51</v>
      </c>
    </row>
    <row r="3026" spans="1:6" x14ac:dyDescent="0.25">
      <c r="A3026" t="str">
        <f>"00340"</f>
        <v>00340</v>
      </c>
      <c r="B3026" t="s">
        <v>69</v>
      </c>
      <c r="C3026">
        <v>128977</v>
      </c>
      <c r="D3026" s="2">
        <v>103987.62</v>
      </c>
      <c r="E3026" s="1">
        <v>45925</v>
      </c>
      <c r="F3026" t="s">
        <v>51</v>
      </c>
    </row>
    <row r="3027" spans="1:6" x14ac:dyDescent="0.25">
      <c r="A3027" t="str">
        <f>"00543"</f>
        <v>00543</v>
      </c>
      <c r="B3027" t="s">
        <v>70</v>
      </c>
      <c r="C3027">
        <v>128978</v>
      </c>
      <c r="D3027" s="2">
        <v>134.4</v>
      </c>
      <c r="E3027" s="1">
        <v>45925</v>
      </c>
      <c r="F3027" t="s">
        <v>51</v>
      </c>
    </row>
    <row r="3028" spans="1:6" x14ac:dyDescent="0.25">
      <c r="A3028" t="str">
        <f>"02030"</f>
        <v>02030</v>
      </c>
      <c r="B3028" t="s">
        <v>267</v>
      </c>
      <c r="C3028">
        <v>128979</v>
      </c>
      <c r="D3028" s="2">
        <v>2330</v>
      </c>
      <c r="E3028" s="1">
        <v>45925</v>
      </c>
      <c r="F3028" t="s">
        <v>51</v>
      </c>
    </row>
    <row r="3029" spans="1:6" x14ac:dyDescent="0.25">
      <c r="A3029" t="str">
        <f>"05690"</f>
        <v>05690</v>
      </c>
      <c r="B3029" t="s">
        <v>641</v>
      </c>
      <c r="C3029">
        <v>128980</v>
      </c>
      <c r="D3029" s="2">
        <v>2800</v>
      </c>
      <c r="E3029" s="1">
        <v>45925</v>
      </c>
      <c r="F3029" t="s">
        <v>51</v>
      </c>
    </row>
    <row r="3030" spans="1:6" x14ac:dyDescent="0.25">
      <c r="A3030" t="str">
        <f>"05540"</f>
        <v>05540</v>
      </c>
      <c r="B3030" t="s">
        <v>642</v>
      </c>
      <c r="C3030">
        <v>128981</v>
      </c>
      <c r="D3030" s="2">
        <v>850</v>
      </c>
      <c r="E3030" s="1">
        <v>45925</v>
      </c>
      <c r="F3030" t="s">
        <v>51</v>
      </c>
    </row>
    <row r="3031" spans="1:6" x14ac:dyDescent="0.25">
      <c r="A3031" t="str">
        <f>"03878"</f>
        <v>03878</v>
      </c>
      <c r="B3031" t="s">
        <v>221</v>
      </c>
      <c r="C3031">
        <v>128982</v>
      </c>
      <c r="D3031" s="2">
        <v>1673.98</v>
      </c>
      <c r="E3031" s="1">
        <v>45925</v>
      </c>
      <c r="F3031" t="s">
        <v>51</v>
      </c>
    </row>
    <row r="3032" spans="1:6" x14ac:dyDescent="0.25">
      <c r="A3032" t="str">
        <f>"03746"</f>
        <v>03746</v>
      </c>
      <c r="B3032" t="s">
        <v>247</v>
      </c>
      <c r="C3032">
        <v>128983</v>
      </c>
      <c r="D3032" s="2">
        <v>146</v>
      </c>
      <c r="E3032" s="1">
        <v>45925</v>
      </c>
      <c r="F3032" t="s">
        <v>51</v>
      </c>
    </row>
    <row r="3033" spans="1:6" x14ac:dyDescent="0.25">
      <c r="A3033" t="str">
        <f>"04086"</f>
        <v>04086</v>
      </c>
      <c r="B3033" t="s">
        <v>288</v>
      </c>
      <c r="C3033">
        <v>128984</v>
      </c>
      <c r="D3033" s="2">
        <v>2068.98</v>
      </c>
      <c r="E3033" s="1">
        <v>45925</v>
      </c>
      <c r="F3033" t="s">
        <v>51</v>
      </c>
    </row>
    <row r="3034" spans="1:6" x14ac:dyDescent="0.25">
      <c r="A3034" t="str">
        <f>"04802"</f>
        <v>04802</v>
      </c>
      <c r="B3034" t="s">
        <v>22</v>
      </c>
      <c r="C3034">
        <v>128985</v>
      </c>
      <c r="D3034" s="2">
        <v>128.6</v>
      </c>
      <c r="E3034" s="1">
        <v>45925</v>
      </c>
      <c r="F3034" t="s">
        <v>51</v>
      </c>
    </row>
    <row r="3035" spans="1:6" x14ac:dyDescent="0.25">
      <c r="A3035" t="str">
        <f>"05689"</f>
        <v>05689</v>
      </c>
      <c r="B3035" t="s">
        <v>643</v>
      </c>
      <c r="C3035">
        <v>128986</v>
      </c>
      <c r="D3035" s="2">
        <v>1880.55</v>
      </c>
      <c r="E3035" s="1">
        <v>45925</v>
      </c>
      <c r="F3035" t="s">
        <v>51</v>
      </c>
    </row>
    <row r="3036" spans="1:6" x14ac:dyDescent="0.25">
      <c r="A3036" t="str">
        <f>"02969"</f>
        <v>02969</v>
      </c>
      <c r="B3036" t="s">
        <v>374</v>
      </c>
      <c r="C3036">
        <v>128987</v>
      </c>
      <c r="D3036" s="2">
        <v>556.20000000000005</v>
      </c>
      <c r="E3036" s="1">
        <v>45925</v>
      </c>
      <c r="F3036" t="s">
        <v>51</v>
      </c>
    </row>
    <row r="3037" spans="1:6" x14ac:dyDescent="0.25">
      <c r="A3037" t="str">
        <f>"02720"</f>
        <v>02720</v>
      </c>
      <c r="B3037" t="s">
        <v>153</v>
      </c>
      <c r="C3037">
        <v>128988</v>
      </c>
      <c r="D3037" s="2">
        <v>425</v>
      </c>
      <c r="E3037" s="1">
        <v>45925</v>
      </c>
      <c r="F3037" t="s">
        <v>51</v>
      </c>
    </row>
    <row r="3038" spans="1:6" x14ac:dyDescent="0.25">
      <c r="A3038" t="str">
        <f>"01415"</f>
        <v>01415</v>
      </c>
      <c r="B3038" t="s">
        <v>89</v>
      </c>
      <c r="C3038">
        <v>128989</v>
      </c>
      <c r="D3038" s="2">
        <v>990.95</v>
      </c>
      <c r="E3038" s="1">
        <v>45925</v>
      </c>
      <c r="F3038" t="s">
        <v>51</v>
      </c>
    </row>
    <row r="3039" spans="1:6" x14ac:dyDescent="0.25">
      <c r="A3039" t="str">
        <f>"05014"</f>
        <v>05014</v>
      </c>
      <c r="B3039" t="s">
        <v>95</v>
      </c>
      <c r="C3039">
        <v>128990</v>
      </c>
      <c r="D3039" s="2">
        <v>460.8</v>
      </c>
      <c r="E3039" s="1">
        <v>45925</v>
      </c>
      <c r="F3039" t="s">
        <v>51</v>
      </c>
    </row>
    <row r="3040" spans="1:6" x14ac:dyDescent="0.25">
      <c r="A3040" t="str">
        <f>"04331"</f>
        <v>04331</v>
      </c>
      <c r="B3040" t="s">
        <v>96</v>
      </c>
      <c r="C3040">
        <v>128991</v>
      </c>
      <c r="D3040" s="2">
        <v>11470</v>
      </c>
      <c r="E3040" s="1">
        <v>45925</v>
      </c>
      <c r="F3040" t="s">
        <v>51</v>
      </c>
    </row>
    <row r="3041" spans="1:6" x14ac:dyDescent="0.25">
      <c r="A3041" t="str">
        <f>"04331"</f>
        <v>04331</v>
      </c>
      <c r="B3041" t="s">
        <v>96</v>
      </c>
      <c r="C3041">
        <v>128992</v>
      </c>
      <c r="D3041" s="2">
        <v>1875</v>
      </c>
      <c r="E3041" s="1">
        <v>45925</v>
      </c>
      <c r="F3041" t="s">
        <v>51</v>
      </c>
    </row>
    <row r="3042" spans="1:6" x14ac:dyDescent="0.25">
      <c r="A3042" t="str">
        <f>"05636"</f>
        <v>05636</v>
      </c>
      <c r="B3042" t="s">
        <v>644</v>
      </c>
      <c r="C3042">
        <v>128993</v>
      </c>
      <c r="D3042" s="2">
        <v>880</v>
      </c>
      <c r="E3042" s="1">
        <v>45925</v>
      </c>
      <c r="F3042" t="s">
        <v>51</v>
      </c>
    </row>
    <row r="3043" spans="1:6" x14ac:dyDescent="0.25">
      <c r="A3043" t="str">
        <f>"03974"</f>
        <v>03974</v>
      </c>
      <c r="B3043" t="s">
        <v>252</v>
      </c>
      <c r="C3043">
        <v>128994</v>
      </c>
      <c r="D3043" s="2">
        <v>844.1</v>
      </c>
      <c r="E3043" s="1">
        <v>45925</v>
      </c>
      <c r="F3043" t="s">
        <v>51</v>
      </c>
    </row>
    <row r="3044" spans="1:6" x14ac:dyDescent="0.25">
      <c r="A3044" t="str">
        <f>"05172"</f>
        <v>05172</v>
      </c>
      <c r="B3044" t="s">
        <v>101</v>
      </c>
      <c r="C3044">
        <v>128995</v>
      </c>
      <c r="D3044" s="2">
        <v>365.63</v>
      </c>
      <c r="E3044" s="1">
        <v>45925</v>
      </c>
      <c r="F3044" t="s">
        <v>51</v>
      </c>
    </row>
    <row r="3045" spans="1:6" x14ac:dyDescent="0.25">
      <c r="A3045" t="str">
        <f>"04620"</f>
        <v>04620</v>
      </c>
      <c r="B3045" t="s">
        <v>314</v>
      </c>
      <c r="C3045">
        <v>128996</v>
      </c>
      <c r="D3045" s="2">
        <v>300</v>
      </c>
      <c r="E3045" s="1">
        <v>45925</v>
      </c>
      <c r="F3045" t="s">
        <v>51</v>
      </c>
    </row>
    <row r="3046" spans="1:6" x14ac:dyDescent="0.25">
      <c r="A3046" t="str">
        <f>"04838"</f>
        <v>04838</v>
      </c>
      <c r="B3046" t="s">
        <v>191</v>
      </c>
      <c r="C3046">
        <v>128997</v>
      </c>
      <c r="D3046" s="2">
        <v>2500</v>
      </c>
      <c r="E3046" s="1">
        <v>45925</v>
      </c>
      <c r="F3046" t="s">
        <v>51</v>
      </c>
    </row>
    <row r="3047" spans="1:6" x14ac:dyDescent="0.25">
      <c r="A3047" t="str">
        <f>"05693"</f>
        <v>05693</v>
      </c>
      <c r="B3047" t="s">
        <v>645</v>
      </c>
      <c r="C3047">
        <v>128998</v>
      </c>
      <c r="D3047" s="2">
        <v>563.08000000000004</v>
      </c>
      <c r="E3047" s="1">
        <v>45925</v>
      </c>
      <c r="F3047" t="s">
        <v>51</v>
      </c>
    </row>
    <row r="3048" spans="1:6" x14ac:dyDescent="0.25">
      <c r="A3048" t="str">
        <f>"03734"</f>
        <v>03734</v>
      </c>
      <c r="B3048" t="s">
        <v>104</v>
      </c>
      <c r="C3048">
        <v>128999</v>
      </c>
      <c r="D3048" s="2">
        <v>169</v>
      </c>
      <c r="E3048" s="1">
        <v>45925</v>
      </c>
      <c r="F3048" t="s">
        <v>51</v>
      </c>
    </row>
    <row r="3049" spans="1:6" x14ac:dyDescent="0.25">
      <c r="A3049" t="str">
        <f>"04998"</f>
        <v>04998</v>
      </c>
      <c r="B3049" t="s">
        <v>253</v>
      </c>
      <c r="C3049">
        <v>129000</v>
      </c>
      <c r="D3049" s="2">
        <v>163.26</v>
      </c>
      <c r="E3049" s="1">
        <v>45925</v>
      </c>
      <c r="F3049" t="s">
        <v>51</v>
      </c>
    </row>
    <row r="3050" spans="1:6" x14ac:dyDescent="0.25">
      <c r="A3050" t="str">
        <f>"04694"</f>
        <v>04694</v>
      </c>
      <c r="B3050" t="s">
        <v>465</v>
      </c>
      <c r="C3050">
        <v>129001</v>
      </c>
      <c r="D3050" s="2">
        <v>354.3</v>
      </c>
      <c r="E3050" s="1">
        <v>45925</v>
      </c>
      <c r="F3050" t="s">
        <v>51</v>
      </c>
    </row>
    <row r="3051" spans="1:6" x14ac:dyDescent="0.25">
      <c r="A3051" t="str">
        <f>"03329"</f>
        <v>03329</v>
      </c>
      <c r="B3051" t="s">
        <v>107</v>
      </c>
      <c r="C3051">
        <v>129002</v>
      </c>
      <c r="D3051" s="2">
        <v>210</v>
      </c>
      <c r="E3051" s="1">
        <v>45925</v>
      </c>
      <c r="F3051" t="s">
        <v>51</v>
      </c>
    </row>
    <row r="3052" spans="1:6" x14ac:dyDescent="0.25">
      <c r="A3052" t="str">
        <f>"02536"</f>
        <v>02536</v>
      </c>
      <c r="B3052" t="s">
        <v>108</v>
      </c>
      <c r="C3052">
        <v>129003</v>
      </c>
      <c r="D3052" s="2">
        <v>495.57</v>
      </c>
      <c r="E3052" s="1">
        <v>45925</v>
      </c>
      <c r="F3052" t="s">
        <v>51</v>
      </c>
    </row>
    <row r="3053" spans="1:6" x14ac:dyDescent="0.25">
      <c r="A3053" t="str">
        <f>"00710"</f>
        <v>00710</v>
      </c>
      <c r="B3053" t="s">
        <v>109</v>
      </c>
      <c r="C3053">
        <v>129004</v>
      </c>
      <c r="D3053" s="2">
        <v>358.47</v>
      </c>
      <c r="E3053" s="1">
        <v>45925</v>
      </c>
      <c r="F3053" t="s">
        <v>51</v>
      </c>
    </row>
    <row r="3054" spans="1:6" x14ac:dyDescent="0.25">
      <c r="A3054" t="str">
        <f>"04703"</f>
        <v>04703</v>
      </c>
      <c r="B3054" t="s">
        <v>275</v>
      </c>
      <c r="C3054">
        <v>129005</v>
      </c>
      <c r="D3054" s="2">
        <v>330</v>
      </c>
      <c r="E3054" s="1">
        <v>45925</v>
      </c>
      <c r="F3054" t="s">
        <v>51</v>
      </c>
    </row>
    <row r="3055" spans="1:6" x14ac:dyDescent="0.25">
      <c r="A3055" t="str">
        <f>"04760"</f>
        <v>04760</v>
      </c>
      <c r="B3055" t="s">
        <v>158</v>
      </c>
      <c r="C3055">
        <v>129006</v>
      </c>
      <c r="D3055" s="2">
        <v>795.53</v>
      </c>
      <c r="E3055" s="1">
        <v>45925</v>
      </c>
      <c r="F3055" t="s">
        <v>51</v>
      </c>
    </row>
    <row r="3056" spans="1:6" x14ac:dyDescent="0.25">
      <c r="A3056" t="str">
        <f>"00437"</f>
        <v>00437</v>
      </c>
      <c r="B3056" t="s">
        <v>113</v>
      </c>
      <c r="C3056">
        <v>129007</v>
      </c>
      <c r="D3056" s="2">
        <v>62.11</v>
      </c>
      <c r="E3056" s="1">
        <v>45925</v>
      </c>
      <c r="F3056" t="s">
        <v>51</v>
      </c>
    </row>
    <row r="3057" spans="1:6" x14ac:dyDescent="0.25">
      <c r="A3057" t="str">
        <f>"05538"</f>
        <v>05538</v>
      </c>
      <c r="B3057" t="s">
        <v>115</v>
      </c>
      <c r="C3057">
        <v>129008</v>
      </c>
      <c r="D3057" s="2">
        <v>814.76</v>
      </c>
      <c r="E3057" s="1">
        <v>45925</v>
      </c>
      <c r="F3057" t="s">
        <v>51</v>
      </c>
    </row>
    <row r="3058" spans="1:6" x14ac:dyDescent="0.25">
      <c r="A3058" t="str">
        <f>"00818"</f>
        <v>00818</v>
      </c>
      <c r="B3058" t="s">
        <v>200</v>
      </c>
      <c r="C3058">
        <v>129009</v>
      </c>
      <c r="D3058" s="2">
        <v>372.03</v>
      </c>
      <c r="E3058" s="1">
        <v>45925</v>
      </c>
      <c r="F3058" t="s">
        <v>51</v>
      </c>
    </row>
    <row r="3059" spans="1:6" x14ac:dyDescent="0.25">
      <c r="A3059" t="str">
        <f>"05382"</f>
        <v>05382</v>
      </c>
      <c r="B3059" t="s">
        <v>119</v>
      </c>
      <c r="C3059">
        <v>129010</v>
      </c>
      <c r="D3059" s="2">
        <v>402.4</v>
      </c>
      <c r="E3059" s="1">
        <v>45925</v>
      </c>
      <c r="F3059" t="s">
        <v>51</v>
      </c>
    </row>
    <row r="3060" spans="1:6" x14ac:dyDescent="0.25">
      <c r="A3060" t="str">
        <f>"1"</f>
        <v>1</v>
      </c>
      <c r="B3060" t="s">
        <v>646</v>
      </c>
      <c r="C3060">
        <v>129011</v>
      </c>
      <c r="D3060" s="2">
        <v>38</v>
      </c>
      <c r="E3060" s="1">
        <v>45925</v>
      </c>
      <c r="F3060" t="s">
        <v>51</v>
      </c>
    </row>
    <row r="3061" spans="1:6" x14ac:dyDescent="0.25">
      <c r="A3061" t="str">
        <f>"01288"</f>
        <v>01288</v>
      </c>
      <c r="B3061" t="s">
        <v>468</v>
      </c>
      <c r="C3061">
        <v>129012</v>
      </c>
      <c r="D3061" s="2">
        <v>163.56</v>
      </c>
      <c r="E3061" s="1">
        <v>45925</v>
      </c>
      <c r="F3061" t="s">
        <v>51</v>
      </c>
    </row>
    <row r="3062" spans="1:6" x14ac:dyDescent="0.25">
      <c r="A3062" t="str">
        <f>"05410"</f>
        <v>05410</v>
      </c>
      <c r="B3062" t="s">
        <v>126</v>
      </c>
      <c r="C3062">
        <v>129013</v>
      </c>
      <c r="D3062" s="2">
        <v>200</v>
      </c>
      <c r="E3062" s="1">
        <v>45925</v>
      </c>
      <c r="F3062" t="s">
        <v>51</v>
      </c>
    </row>
    <row r="3063" spans="1:6" x14ac:dyDescent="0.25">
      <c r="A3063" t="str">
        <f>"05325"</f>
        <v>05325</v>
      </c>
      <c r="B3063" t="s">
        <v>129</v>
      </c>
      <c r="C3063">
        <v>129014</v>
      </c>
      <c r="D3063" s="2">
        <v>261.89999999999998</v>
      </c>
      <c r="E3063" s="1">
        <v>45925</v>
      </c>
      <c r="F3063" t="s">
        <v>51</v>
      </c>
    </row>
    <row r="3064" spans="1:6" x14ac:dyDescent="0.25">
      <c r="A3064" t="str">
        <f>"00336"</f>
        <v>00336</v>
      </c>
      <c r="B3064" t="s">
        <v>232</v>
      </c>
      <c r="C3064">
        <v>129015</v>
      </c>
      <c r="D3064" s="2">
        <v>240</v>
      </c>
      <c r="E3064" s="1">
        <v>45925</v>
      </c>
      <c r="F3064" t="s">
        <v>51</v>
      </c>
    </row>
    <row r="3065" spans="1:6" x14ac:dyDescent="0.25">
      <c r="A3065" t="str">
        <f>"01138"</f>
        <v>01138</v>
      </c>
      <c r="B3065" t="s">
        <v>647</v>
      </c>
      <c r="C3065">
        <v>129016</v>
      </c>
      <c r="D3065" s="2">
        <v>870</v>
      </c>
      <c r="E3065" s="1">
        <v>45925</v>
      </c>
      <c r="F3065" t="s">
        <v>51</v>
      </c>
    </row>
    <row r="3066" spans="1:6" x14ac:dyDescent="0.25">
      <c r="A3066" t="str">
        <f>"03426"</f>
        <v>03426</v>
      </c>
      <c r="B3066" t="s">
        <v>323</v>
      </c>
      <c r="C3066">
        <v>129017</v>
      </c>
      <c r="D3066" s="2">
        <v>2526.4</v>
      </c>
      <c r="E3066" s="1">
        <v>45925</v>
      </c>
      <c r="F3066" t="s">
        <v>51</v>
      </c>
    </row>
    <row r="3067" spans="1:6" x14ac:dyDescent="0.25">
      <c r="A3067" t="str">
        <f>"05361"</f>
        <v>05361</v>
      </c>
      <c r="B3067" t="s">
        <v>499</v>
      </c>
      <c r="C3067">
        <v>129018</v>
      </c>
      <c r="D3067" s="2">
        <v>63.2</v>
      </c>
      <c r="E3067" s="1">
        <v>45925</v>
      </c>
      <c r="F3067" t="s">
        <v>51</v>
      </c>
    </row>
    <row r="3068" spans="1:6" x14ac:dyDescent="0.25">
      <c r="A3068" t="str">
        <f>"44071"</f>
        <v>44071</v>
      </c>
      <c r="B3068" t="s">
        <v>233</v>
      </c>
      <c r="C3068">
        <v>129019</v>
      </c>
      <c r="D3068" s="2">
        <v>37.99</v>
      </c>
      <c r="E3068" s="1">
        <v>45925</v>
      </c>
      <c r="F3068" t="s">
        <v>51</v>
      </c>
    </row>
    <row r="3069" spans="1:6" x14ac:dyDescent="0.25">
      <c r="A3069" t="str">
        <f>"02693"</f>
        <v>02693</v>
      </c>
      <c r="B3069" t="s">
        <v>136</v>
      </c>
      <c r="C3069">
        <v>129020</v>
      </c>
      <c r="D3069" s="2">
        <v>168</v>
      </c>
      <c r="E3069" s="1">
        <v>45925</v>
      </c>
      <c r="F3069" t="s">
        <v>51</v>
      </c>
    </row>
    <row r="3070" spans="1:6" x14ac:dyDescent="0.25">
      <c r="A3070" t="str">
        <f>"04314"</f>
        <v>04314</v>
      </c>
      <c r="B3070" t="s">
        <v>140</v>
      </c>
      <c r="C3070">
        <v>129021</v>
      </c>
      <c r="D3070" s="2">
        <v>15023.58</v>
      </c>
      <c r="E3070" s="1">
        <v>45925</v>
      </c>
      <c r="F3070" t="s">
        <v>51</v>
      </c>
    </row>
    <row r="3071" spans="1:6" x14ac:dyDescent="0.25">
      <c r="A3071" t="str">
        <f>"04089"</f>
        <v>04089</v>
      </c>
      <c r="B3071" t="s">
        <v>144</v>
      </c>
      <c r="C3071">
        <v>129022</v>
      </c>
      <c r="D3071" s="2">
        <v>19620</v>
      </c>
      <c r="E3071" s="1">
        <v>45925</v>
      </c>
      <c r="F3071" t="s">
        <v>51</v>
      </c>
    </row>
    <row r="3072" spans="1:6" x14ac:dyDescent="0.25">
      <c r="A3072" t="str">
        <f>"02299"</f>
        <v>02299</v>
      </c>
      <c r="B3072" t="s">
        <v>145</v>
      </c>
      <c r="C3072">
        <v>129023</v>
      </c>
      <c r="D3072" s="2">
        <v>12811.5</v>
      </c>
      <c r="E3072" s="1">
        <v>45925</v>
      </c>
      <c r="F3072" t="s">
        <v>51</v>
      </c>
    </row>
    <row r="3073" spans="1:6" x14ac:dyDescent="0.25">
      <c r="A3073" t="str">
        <f>"05647"</f>
        <v>05647</v>
      </c>
      <c r="B3073" t="s">
        <v>648</v>
      </c>
      <c r="C3073">
        <v>129024</v>
      </c>
      <c r="D3073" s="2">
        <v>8520</v>
      </c>
      <c r="E3073" s="1">
        <v>45925</v>
      </c>
      <c r="F3073" t="s">
        <v>51</v>
      </c>
    </row>
    <row r="3074" spans="1:6" x14ac:dyDescent="0.25">
      <c r="A3074" t="str">
        <f>"04658"</f>
        <v>04658</v>
      </c>
      <c r="B3074" t="s">
        <v>176</v>
      </c>
      <c r="C3074">
        <v>129025</v>
      </c>
      <c r="D3074" s="2">
        <v>1461.34</v>
      </c>
      <c r="E3074" s="1">
        <v>45925</v>
      </c>
      <c r="F3074" t="s">
        <v>51</v>
      </c>
    </row>
    <row r="3075" spans="1:6" x14ac:dyDescent="0.25">
      <c r="A3075" t="str">
        <f>"03671"</f>
        <v>03671</v>
      </c>
      <c r="B3075" t="s">
        <v>64</v>
      </c>
      <c r="C3075">
        <v>129026</v>
      </c>
      <c r="D3075" s="2">
        <v>5426</v>
      </c>
      <c r="E3075" s="1">
        <v>45925</v>
      </c>
      <c r="F3075" t="s">
        <v>51</v>
      </c>
    </row>
    <row r="3076" spans="1:6" x14ac:dyDescent="0.25">
      <c r="A3076" t="str">
        <f>"00221"</f>
        <v>00221</v>
      </c>
      <c r="B3076" t="s">
        <v>649</v>
      </c>
      <c r="C3076">
        <v>129027</v>
      </c>
      <c r="D3076" s="2">
        <v>12000</v>
      </c>
      <c r="E3076" s="1">
        <v>45925</v>
      </c>
      <c r="F3076" t="s">
        <v>51</v>
      </c>
    </row>
    <row r="3077" spans="1:6" x14ac:dyDescent="0.25">
      <c r="A3077" t="str">
        <f>"01241"</f>
        <v>01241</v>
      </c>
      <c r="B3077" t="s">
        <v>149</v>
      </c>
      <c r="C3077">
        <v>129028</v>
      </c>
      <c r="D3077" s="2">
        <v>3042.55</v>
      </c>
      <c r="E3077" s="1">
        <v>45925</v>
      </c>
      <c r="F3077" t="s">
        <v>51</v>
      </c>
    </row>
    <row r="3078" spans="1:6" x14ac:dyDescent="0.25">
      <c r="A3078" t="str">
        <f>"05685"</f>
        <v>05685</v>
      </c>
      <c r="B3078" t="s">
        <v>637</v>
      </c>
      <c r="C3078">
        <v>129029</v>
      </c>
      <c r="D3078" s="2">
        <v>4261.0600000000004</v>
      </c>
      <c r="E3078" s="1">
        <v>45925</v>
      </c>
      <c r="F3078" t="s">
        <v>51</v>
      </c>
    </row>
    <row r="3079" spans="1:6" x14ac:dyDescent="0.25">
      <c r="A3079" t="str">
        <f>"04608"</f>
        <v>04608</v>
      </c>
      <c r="B3079" t="s">
        <v>180</v>
      </c>
      <c r="C3079">
        <v>129030</v>
      </c>
      <c r="D3079" s="2">
        <v>5528.72</v>
      </c>
      <c r="E3079" s="1">
        <v>45925</v>
      </c>
      <c r="F3079" t="s">
        <v>51</v>
      </c>
    </row>
    <row r="3080" spans="1:6" x14ac:dyDescent="0.25">
      <c r="A3080" t="str">
        <f>"03727"</f>
        <v>03727</v>
      </c>
      <c r="B3080" t="s">
        <v>650</v>
      </c>
      <c r="C3080">
        <v>129031</v>
      </c>
      <c r="D3080" s="2">
        <v>9880</v>
      </c>
      <c r="E3080" s="1">
        <v>45925</v>
      </c>
      <c r="F3080" t="s">
        <v>51</v>
      </c>
    </row>
    <row r="3081" spans="1:6" x14ac:dyDescent="0.25">
      <c r="A3081" t="str">
        <f>"01491"</f>
        <v>01491</v>
      </c>
      <c r="B3081" t="s">
        <v>185</v>
      </c>
      <c r="C3081">
        <v>129032</v>
      </c>
      <c r="D3081" s="2">
        <v>8558.57</v>
      </c>
      <c r="E3081" s="1">
        <v>45925</v>
      </c>
      <c r="F3081" t="s">
        <v>51</v>
      </c>
    </row>
    <row r="3082" spans="1:6" x14ac:dyDescent="0.25">
      <c r="A3082" t="str">
        <f>"05669"</f>
        <v>05669</v>
      </c>
      <c r="B3082" t="s">
        <v>618</v>
      </c>
      <c r="C3082">
        <v>129033</v>
      </c>
      <c r="D3082" s="2">
        <v>18166.25</v>
      </c>
      <c r="E3082" s="1">
        <v>45925</v>
      </c>
      <c r="F3082" t="s">
        <v>51</v>
      </c>
    </row>
    <row r="3083" spans="1:6" x14ac:dyDescent="0.25">
      <c r="A3083" t="str">
        <f>"04331"</f>
        <v>04331</v>
      </c>
      <c r="B3083" t="s">
        <v>96</v>
      </c>
      <c r="C3083">
        <v>129034</v>
      </c>
      <c r="D3083" s="2">
        <v>4270</v>
      </c>
      <c r="E3083" s="1">
        <v>45925</v>
      </c>
      <c r="F3083" t="s">
        <v>51</v>
      </c>
    </row>
    <row r="3084" spans="1:6" x14ac:dyDescent="0.25">
      <c r="A3084" t="str">
        <f>"05645"</f>
        <v>05645</v>
      </c>
      <c r="B3084" t="s">
        <v>651</v>
      </c>
      <c r="C3084">
        <v>129035</v>
      </c>
      <c r="D3084" s="2">
        <v>34230</v>
      </c>
      <c r="E3084" s="1">
        <v>45925</v>
      </c>
      <c r="F3084" t="s">
        <v>51</v>
      </c>
    </row>
    <row r="3085" spans="1:6" x14ac:dyDescent="0.25">
      <c r="A3085" t="str">
        <f>"05541"</f>
        <v>05541</v>
      </c>
      <c r="B3085" t="s">
        <v>192</v>
      </c>
      <c r="C3085">
        <v>129036</v>
      </c>
      <c r="D3085" s="2">
        <v>3660</v>
      </c>
      <c r="E3085" s="1">
        <v>45925</v>
      </c>
      <c r="F3085" t="s">
        <v>51</v>
      </c>
    </row>
    <row r="3086" spans="1:6" x14ac:dyDescent="0.25">
      <c r="A3086" t="str">
        <f>"04123"</f>
        <v>04123</v>
      </c>
      <c r="B3086" t="s">
        <v>155</v>
      </c>
      <c r="C3086">
        <v>129037</v>
      </c>
      <c r="D3086" s="2">
        <v>12641</v>
      </c>
      <c r="E3086" s="1">
        <v>45925</v>
      </c>
      <c r="F3086" t="s">
        <v>51</v>
      </c>
    </row>
    <row r="3087" spans="1:6" x14ac:dyDescent="0.25">
      <c r="A3087" t="str">
        <f>"05298"</f>
        <v>05298</v>
      </c>
      <c r="B3087" t="s">
        <v>111</v>
      </c>
      <c r="C3087">
        <v>129038</v>
      </c>
      <c r="D3087" s="2">
        <v>10209.23</v>
      </c>
      <c r="E3087" s="1">
        <v>45925</v>
      </c>
      <c r="F3087" t="s">
        <v>51</v>
      </c>
    </row>
    <row r="3088" spans="1:6" x14ac:dyDescent="0.25">
      <c r="A3088" t="str">
        <f>"05688"</f>
        <v>05688</v>
      </c>
      <c r="B3088" t="s">
        <v>652</v>
      </c>
      <c r="C3088">
        <v>129039</v>
      </c>
      <c r="D3088" s="2">
        <v>4500</v>
      </c>
      <c r="E3088" s="1">
        <v>45925</v>
      </c>
      <c r="F3088" t="s">
        <v>51</v>
      </c>
    </row>
    <row r="3089" spans="1:6" x14ac:dyDescent="0.25">
      <c r="A3089" t="str">
        <f>"05546"</f>
        <v>05546</v>
      </c>
      <c r="B3089" t="s">
        <v>116</v>
      </c>
      <c r="C3089">
        <v>129040</v>
      </c>
      <c r="D3089" s="2">
        <v>9027.68</v>
      </c>
      <c r="E3089" s="1">
        <v>45925</v>
      </c>
      <c r="F3089" t="s">
        <v>51</v>
      </c>
    </row>
    <row r="3090" spans="1:6" x14ac:dyDescent="0.25">
      <c r="A3090" t="str">
        <f>"02254"</f>
        <v>02254</v>
      </c>
      <c r="B3090" t="s">
        <v>202</v>
      </c>
      <c r="C3090">
        <v>129041</v>
      </c>
      <c r="D3090" s="2">
        <v>3125.16</v>
      </c>
      <c r="E3090" s="1">
        <v>45925</v>
      </c>
      <c r="F3090" t="s">
        <v>51</v>
      </c>
    </row>
    <row r="3091" spans="1:6" x14ac:dyDescent="0.25">
      <c r="A3091" t="str">
        <f>"00062"</f>
        <v>00062</v>
      </c>
      <c r="B3091" t="s">
        <v>321</v>
      </c>
      <c r="C3091">
        <v>129042</v>
      </c>
      <c r="D3091" s="2">
        <v>305026.94</v>
      </c>
      <c r="E3091" s="1">
        <v>45925</v>
      </c>
      <c r="F3091" t="s">
        <v>51</v>
      </c>
    </row>
    <row r="3092" spans="1:6" x14ac:dyDescent="0.25">
      <c r="A3092" t="str">
        <f>"05175"</f>
        <v>05175</v>
      </c>
      <c r="B3092" t="s">
        <v>653</v>
      </c>
      <c r="C3092">
        <v>129043</v>
      </c>
      <c r="D3092" s="2">
        <v>4018</v>
      </c>
      <c r="E3092" s="1">
        <v>45925</v>
      </c>
      <c r="F3092" t="s">
        <v>51</v>
      </c>
    </row>
    <row r="3093" spans="1:6" x14ac:dyDescent="0.25">
      <c r="A3093" t="str">
        <f>"05677"</f>
        <v>05677</v>
      </c>
      <c r="B3093" t="s">
        <v>639</v>
      </c>
      <c r="C3093">
        <v>129044</v>
      </c>
      <c r="D3093" s="2">
        <v>2800</v>
      </c>
      <c r="E3093" s="1">
        <v>45926</v>
      </c>
      <c r="F3093" t="s">
        <v>51</v>
      </c>
    </row>
    <row r="3094" spans="1:6" x14ac:dyDescent="0.25">
      <c r="A3094" t="str">
        <f>"01532"</f>
        <v>01532</v>
      </c>
      <c r="B3094" t="s">
        <v>17</v>
      </c>
      <c r="C3094">
        <v>2253</v>
      </c>
      <c r="D3094" s="2">
        <v>9682.36</v>
      </c>
      <c r="E3094" s="1">
        <v>45930</v>
      </c>
      <c r="F3094" t="s">
        <v>10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AP-CHK-RPT-20250930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Samford</dc:creator>
  <cp:lastModifiedBy>John Samford</cp:lastModifiedBy>
  <dcterms:created xsi:type="dcterms:W3CDTF">2025-10-24T21:38:57Z</dcterms:created>
  <dcterms:modified xsi:type="dcterms:W3CDTF">2025-10-24T21:39:28Z</dcterms:modified>
</cp:coreProperties>
</file>